
<file path=[Content_Types].xml><?xml version="1.0" encoding="utf-8"?>
<Types xmlns="http://schemas.openxmlformats.org/package/2006/content-types">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1.xml.rels" ContentType="application/vnd.openxmlformats-package.relationships+xml"/>
  <Override PartName="/xl/worksheets/_rels/sheet4.xml.rels" ContentType="application/vnd.openxmlformats-package.relationships+xml"/>
  <Override PartName="/xl/styles.xml" ContentType="application/vnd.openxmlformats-officedocument.spreadsheetml.styles+xml"/>
  <Override PartName="/xl/workbook.xml" ContentType="application/vnd.openxmlformats-officedocument.spreadsheetml.sheet.main+xml"/>
  <Override PartName="/xl/media/image3.png" ContentType="image/png"/>
  <Override PartName="/xl/media/image4.png" ContentType="image/png"/>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BDI " sheetId="1" state="visible" r:id="rId2"/>
    <sheet name="Encargos Sociais" sheetId="2" state="visible" r:id="rId3"/>
    <sheet name="Resumo" sheetId="3" state="visible" r:id="rId4"/>
    <sheet name="Planilha Sintética" sheetId="4" state="visible" r:id="rId5"/>
    <sheet name="Detalhamento das Despesas Administrativas" sheetId="5" state="visible" r:id="rId6"/>
  </sheets>
  <definedNames>
    <definedName function="false" hidden="false" localSheetId="3" name="_xlnm.Print_Area" vbProcedure="false">'Planilha Sintética'!$A$1:$I$1212</definedName>
    <definedName function="false" hidden="false" localSheetId="3" name="_xlnm.Print_Titles" vbProcedure="false">'Planilha Sintética'!$3:$5</definedName>
    <definedName function="false" hidden="true" localSheetId="3" name="_xlnm._FilterDatabase" vbProcedure="false">'Planilha Sintética'!$A$5:$I$1212</definedName>
    <definedName function="false" hidden="false" localSheetId="0" name="_xlnm.Print_Area" vbProcedure="false">'BDI '!$A$6:$F$41;'BDI '!$A$42:$F$77</definedName>
    <definedName function="false" hidden="false" localSheetId="0" name="_xlnm.Print_Area_0_0" vbProcedure="false">'BDI '!$A$6:$F$41</definedName>
    <definedName function="false" hidden="false" localSheetId="3" name="Print_Titles_0" vbProcedure="false">'Planilha Sintética'!$3:$5</definedName>
    <definedName function="false" hidden="false" localSheetId="3" name="Print_Titles_0_0" vbProcedure="false">'Planilha Sintética'!$3:$5</definedName>
    <definedName function="false" hidden="false" localSheetId="3" name="Print_Titles_0_0_0" vbProcedure="false">'Planilha Sintética'!$3:$5</definedName>
    <definedName function="false" hidden="false" localSheetId="3" name="Print_Titles_0_0_0_0" vbProcedure="false">'Planilha Sintética'!$3:$5</definedName>
    <definedName function="false" hidden="false" localSheetId="3" name="_xlnm.Print_Area_0" vbProcedure="false">'Planilha Sintética'!$A$3:$I$1212</definedName>
    <definedName function="false" hidden="false" localSheetId="3" name="_xlnm.Print_Area_0_0" vbProcedure="false">'Planilha Sintética'!$A$3:$I$1220</definedName>
    <definedName function="false" hidden="false" localSheetId="3" name="_xlnm.Print_Area_0_0_0" vbProcedure="false">'Planilha Sintética'!$A$3:$H$1220</definedName>
    <definedName function="false" hidden="false" localSheetId="3" name="_xlnm.Print_Area_0_0_0_0" vbProcedure="false">'Planilha Sintética'!$A$3:$H$1119</definedName>
    <definedName function="false" hidden="false" localSheetId="3" name="_xlnm.Print_Titles" vbProcedure="false">'Planilha Sintética'!$3:$5</definedName>
    <definedName function="false" hidden="false" localSheetId="3" name="_xlnm.Print_Titles_0" vbProcedure="false">'Planilha Sintética'!$3:$5</definedName>
    <definedName function="false" hidden="false" localSheetId="3" name="_xlnm.Print_Titles_0_0" vbProcedure="false">'Planilha Sintética'!$3:$5</definedName>
    <definedName function="false" hidden="false" localSheetId="3" name="_xlnm.Print_Titles_0_0_0" vbProcedure="false">'Planilha Sintética'!$3:$5</definedName>
    <definedName function="false" hidden="false" localSheetId="3" name="_xlnm.Print_Titles_0_0_0_0" vbProcedure="false">'Planilha Sintética'!$3:$5</definedName>
    <definedName function="false" hidden="false" localSheetId="3" name="_xlnm.Print_Titles_0_0_0_0_0" vbProcedure="false">'Planilha Sintética'!$3:$5</definedName>
    <definedName function="false" hidden="false" localSheetId="3" name="_xlnm._FilterDatabase_0" vbProcedure="false">'Planilha Sintética'!$A$5:$G$1212</definedName>
    <definedName function="false" hidden="false" localSheetId="3" name="_xlnm._FilterDatabase_0_0" vbProcedure="false">'Planilha Sintética'!$A$5:$G$1111</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<sst xmlns="http://schemas.openxmlformats.org/spreadsheetml/2006/main" count="4651" uniqueCount="1328">
  <si>
    <t xml:space="preserve">Empresa:</t>
  </si>
  <si>
    <t xml:space="preserve">CNPJ:</t>
  </si>
  <si>
    <t xml:space="preserve">OBJETO: CONSTRUÇÃO DO CENTRO DE FORMAÇÃO E APERFEIÇOAMENTO DE PRAÇAS – CEFAP.</t>
  </si>
  <si>
    <t xml:space="preserve">LOCAL: SETOR POLICIAL SUL, LOTE 03, Brasília - DF.</t>
  </si>
  <si>
    <t xml:space="preserve">MEMÓRIA DE CÁLCULO DO BDI - OBRA </t>
  </si>
  <si>
    <t xml:space="preserve">BDI ESTABELECIDO PARA ESTE PROJETO</t>
  </si>
  <si>
    <t xml:space="preserve">BDI  ESTABELECIDO PARA ESTE PROJETO</t>
  </si>
  <si>
    <t xml:space="preserve">BDI APLICADO AO PROJETO - BASEADO MANUAL DE ORIENTAÇÕES PARA ELABORAÇÃO DE PLANILHAS ORÇAMENTÁRIAS DE OBRAS PÚBLICAS – TCU (2014) E RELATÓRIO DO ACORDÃO Nº 2.622/2013.</t>
  </si>
  <si>
    <t xml:space="preserve">ITEM</t>
  </si>
  <si>
    <t xml:space="preserve">DISCRIMINAÇÃO</t>
  </si>
  <si>
    <t xml:space="preserve">TAXA % </t>
  </si>
  <si>
    <t xml:space="preserve">%</t>
  </si>
  <si>
    <t xml:space="preserve">TOTAL ACUMULADO</t>
  </si>
  <si>
    <t xml:space="preserve">01</t>
  </si>
  <si>
    <t xml:space="preserve">AC (Taxa de rateio da administração central)</t>
  </si>
  <si>
    <t xml:space="preserve">02</t>
  </si>
  <si>
    <t xml:space="preserve">R (Riscos e imprevistos)</t>
  </si>
  <si>
    <t xml:space="preserve">03</t>
  </si>
  <si>
    <t xml:space="preserve">S (Taxa representativa de seguros)</t>
  </si>
  <si>
    <t xml:space="preserve">04</t>
  </si>
  <si>
    <t xml:space="preserve">G (Taxa que representa o ônus das garantias exigidas em edital)</t>
  </si>
  <si>
    <t xml:space="preserve">SUBTOTAL:</t>
  </si>
  <si>
    <t xml:space="preserve">05</t>
  </si>
  <si>
    <t xml:space="preserve">Despesas Financeiras </t>
  </si>
  <si>
    <t xml:space="preserve">Taxa representativa de incidências de impostos (I)</t>
  </si>
  <si>
    <t xml:space="preserve">06</t>
  </si>
  <si>
    <t xml:space="preserve">COFINS - Contribuição para o Financiamento da Seguridade Social</t>
  </si>
  <si>
    <t xml:space="preserve">07</t>
  </si>
  <si>
    <t xml:space="preserve">PIS - Programa de Integração Social</t>
  </si>
  <si>
    <t xml:space="preserve">08</t>
  </si>
  <si>
    <t xml:space="preserve">ISS - Imposto Sobre Serviço de Qualquer Natureza</t>
  </si>
  <si>
    <t xml:space="preserve">09</t>
  </si>
  <si>
    <t xml:space="preserve">Lucro</t>
  </si>
  <si>
    <t xml:space="preserve">SUBTOTAL - (L)</t>
  </si>
  <si>
    <t xml:space="preserve">MEMÓRIA DE CÁLCULO DO BDI – EQUIPAMENTOS</t>
  </si>
  <si>
    <t xml:space="preserve">Despesas Financeiras</t>
  </si>
  <si>
    <t xml:space="preserve">10</t>
  </si>
  <si>
    <t xml:space="preserve">DECLARAÇÃO ENCARGOS SOCIAIS</t>
  </si>
  <si>
    <t xml:space="preserve">DISTRITO FEDERAL</t>
  </si>
  <si>
    <t xml:space="preserve">VIGÊNCIA:</t>
  </si>
  <si>
    <t xml:space="preserve">ENCARGOS SOCIAIS SOBRE A MÃO DE OBRA</t>
  </si>
  <si>
    <t xml:space="preserve">CÓDIGO</t>
  </si>
  <si>
    <t xml:space="preserve">DESCRIÇÃO</t>
  </si>
  <si>
    <t xml:space="preserve">HORISTA %</t>
  </si>
  <si>
    <t xml:space="preserve">MENSALISTA %</t>
  </si>
  <si>
    <t xml:space="preserve">GRUPO A</t>
  </si>
  <si>
    <t xml:space="preserve">A1</t>
  </si>
  <si>
    <t xml:space="preserve">INSS</t>
  </si>
  <si>
    <t xml:space="preserve">A2</t>
  </si>
  <si>
    <t xml:space="preserve">SESI</t>
  </si>
  <si>
    <t xml:space="preserve">A3</t>
  </si>
  <si>
    <t xml:space="preserve">SENAI</t>
  </si>
  <si>
    <t xml:space="preserve">A4</t>
  </si>
  <si>
    <t xml:space="preserve">INCRA</t>
  </si>
  <si>
    <t xml:space="preserve">A5</t>
  </si>
  <si>
    <t xml:space="preserve">SEBRAE</t>
  </si>
  <si>
    <t xml:space="preserve">A6</t>
  </si>
  <si>
    <t xml:space="preserve">SALÁRIO EDUCAÇÃO</t>
  </si>
  <si>
    <t xml:space="preserve">A7</t>
  </si>
  <si>
    <t xml:space="preserve">SEGURO CONTRA ACIDENTES DE TRABALHO</t>
  </si>
  <si>
    <t xml:space="preserve">A8</t>
  </si>
  <si>
    <t xml:space="preserve">FGTS</t>
  </si>
  <si>
    <t xml:space="preserve">A9</t>
  </si>
  <si>
    <t xml:space="preserve">SECONCI</t>
  </si>
  <si>
    <t xml:space="preserve">A</t>
  </si>
  <si>
    <t xml:space="preserve">TOTAL</t>
  </si>
  <si>
    <t xml:space="preserve">GRUPO B</t>
  </si>
  <si>
    <t xml:space="preserve">B1</t>
  </si>
  <si>
    <t xml:space="preserve">REPOUSO SEMANAL REMUNERADO</t>
  </si>
  <si>
    <t xml:space="preserve">B2</t>
  </si>
  <si>
    <t xml:space="preserve">FERIADOS</t>
  </si>
  <si>
    <t xml:space="preserve">B3</t>
  </si>
  <si>
    <t xml:space="preserve">AUXÍLIO ENFERMIDADE</t>
  </si>
  <si>
    <t xml:space="preserve">B4</t>
  </si>
  <si>
    <t xml:space="preserve">13º SALÁRIO</t>
  </si>
  <si>
    <t xml:space="preserve">B5</t>
  </si>
  <si>
    <t xml:space="preserve">LICENÇA PATERNIDADE</t>
  </si>
  <si>
    <t xml:space="preserve">B6</t>
  </si>
  <si>
    <t xml:space="preserve">FALTAS JUSTIFICADAS</t>
  </si>
  <si>
    <t xml:space="preserve">B7</t>
  </si>
  <si>
    <t xml:space="preserve">DIAS DE CHUVA</t>
  </si>
  <si>
    <t xml:space="preserve">B8</t>
  </si>
  <si>
    <t xml:space="preserve">AUXÍLIO ACIDENTE DE TRABALHO</t>
  </si>
  <si>
    <t xml:space="preserve">B9</t>
  </si>
  <si>
    <t xml:space="preserve">FÉRIAS GOZADAS</t>
  </si>
  <si>
    <t xml:space="preserve">B10</t>
  </si>
  <si>
    <t xml:space="preserve">SALÁRIO MATERNIDADE</t>
  </si>
  <si>
    <t xml:space="preserve">B</t>
  </si>
  <si>
    <t xml:space="preserve">GRUPO C</t>
  </si>
  <si>
    <t xml:space="preserve">C1</t>
  </si>
  <si>
    <t xml:space="preserve">AVISO PRÉVIO INDENIZADO</t>
  </si>
  <si>
    <t xml:space="preserve">C2</t>
  </si>
  <si>
    <t xml:space="preserve">AVISO PRÉVIO TRABALHADO</t>
  </si>
  <si>
    <t xml:space="preserve">C3</t>
  </si>
  <si>
    <t xml:space="preserve">FÉRIAS INDENIZADAS</t>
  </si>
  <si>
    <t xml:space="preserve">C4</t>
  </si>
  <si>
    <t xml:space="preserve">DEPÓSITO RESCISÃO SEM JUSTA CAUSA</t>
  </si>
  <si>
    <t xml:space="preserve">C5</t>
  </si>
  <si>
    <t xml:space="preserve">INDENIZAÇÃO ADICIONAL</t>
  </si>
  <si>
    <t xml:space="preserve">C</t>
  </si>
  <si>
    <t xml:space="preserve">GRUPO D</t>
  </si>
  <si>
    <t xml:space="preserve">REINCIDÊNCIA DE GRUPO A SOBRE GRUPO B</t>
  </si>
  <si>
    <t xml:space="preserve">REINCIDÊNCIA DE GRUPO A SOBRE AVISO PRÉVIO TRABALHADO E REINCIDÊNCIA DO FGTS SOBRE AVISO PRÉVIO INDENIZADO</t>
  </si>
  <si>
    <t xml:space="preserve">D</t>
  </si>
  <si>
    <t xml:space="preserve">TOTAL GERAL (A + B +C +D)</t>
  </si>
  <si>
    <t xml:space="preserve">RESUMO </t>
  </si>
  <si>
    <t xml:space="preserve">CUSTO</t>
  </si>
  <si>
    <t xml:space="preserve">PREÇO (CUSTO + BDI)</t>
  </si>
  <si>
    <t xml:space="preserve">01.00.000</t>
  </si>
  <si>
    <t xml:space="preserve">SERVIÇOS PRELIMINARES</t>
  </si>
  <si>
    <t xml:space="preserve">02.00.000</t>
  </si>
  <si>
    <t xml:space="preserve">FUNDAÇÕES E ESTRUTURAS</t>
  </si>
  <si>
    <t xml:space="preserve">03.00.000</t>
  </si>
  <si>
    <t xml:space="preserve">ARQUITETURA E ELEMENTOS DE URBANISMO</t>
  </si>
  <si>
    <t xml:space="preserve">04.00.000</t>
  </si>
  <si>
    <t xml:space="preserve">INSTALAÇÕES HIDRÁULICAS, SANITÁRIAS E CENTRAL GLP</t>
  </si>
  <si>
    <t xml:space="preserve">05.00.000</t>
  </si>
  <si>
    <t xml:space="preserve">INSTALAÇÕES ELÉTRICAS E ELETRÔNICAS</t>
  </si>
  <si>
    <t xml:space="preserve">06.00.000</t>
  </si>
  <si>
    <t xml:space="preserve">INSTALAÇÕES MECÂNICAS E DE UTILIDADES</t>
  </si>
  <si>
    <t xml:space="preserve">07.00.000</t>
  </si>
  <si>
    <t xml:space="preserve">INSTALAÇÕES DE PREVENÇÃO E COMBATE A INCÊNDIO</t>
  </si>
  <si>
    <t xml:space="preserve">08.00.000</t>
  </si>
  <si>
    <t xml:space="preserve">IMPERMEABILIZAÇÕES</t>
  </si>
  <si>
    <t xml:space="preserve">09.00.000</t>
  </si>
  <si>
    <t xml:space="preserve">SERVIÇOS COMPLEMENTARES</t>
  </si>
  <si>
    <t xml:space="preserve">10.00.000</t>
  </si>
  <si>
    <t xml:space="preserve">SERVIÇOS AUXILIARES E ADMINISTRATIVOS</t>
  </si>
  <si>
    <t xml:space="preserve">11.00.000</t>
  </si>
  <si>
    <t xml:space="preserve">EQUIPAMENTOS</t>
  </si>
  <si>
    <t xml:space="preserve">Obra:</t>
  </si>
  <si>
    <t xml:space="preserve">CENTRO DE FORMAÇÃO E APERFEIÇOAMENTO DE PRAÇAS – CEFAP – PLANILHA DE ITENS CUSTEADOS PELO CONVÊNIO</t>
  </si>
  <si>
    <t xml:space="preserve">SINAPI - 06/2019 - NÃO DESONERADO - (ENCARGOS SOCIAIS NÃO DESONERADOS:114,09%(HORA) 73,43%(MÊS))</t>
  </si>
  <si>
    <t xml:space="preserve">Local:</t>
  </si>
  <si>
    <t xml:space="preserve">SETOR POLICIAL SUL, LOTE 03, Brasília - DF.</t>
  </si>
  <si>
    <t xml:space="preserve">Código</t>
  </si>
  <si>
    <t xml:space="preserve">Fonte</t>
  </si>
  <si>
    <t xml:space="preserve">Tipo</t>
  </si>
  <si>
    <t xml:space="preserve">Ud</t>
  </si>
  <si>
    <t xml:space="preserve">Resumo</t>
  </si>
  <si>
    <t xml:space="preserve">Quantidade</t>
  </si>
  <si>
    <t xml:space="preserve">Preço (R$)</t>
  </si>
  <si>
    <t xml:space="preserve">Valor (R$)</t>
  </si>
  <si>
    <t xml:space="preserve">Valor com BDI (R$)</t>
  </si>
  <si>
    <t xml:space="preserve">Capítulo</t>
  </si>
  <si>
    <t xml:space="preserve">01.01.000</t>
  </si>
  <si>
    <t xml:space="preserve">CANTEIRO DE OBRAS</t>
  </si>
  <si>
    <t xml:space="preserve">01.01.100</t>
  </si>
  <si>
    <t xml:space="preserve">CONSTRUÇÕES PROVISÓRIAS</t>
  </si>
  <si>
    <t xml:space="preserve">SINAPI</t>
  </si>
  <si>
    <t xml:space="preserve">Composição</t>
  </si>
  <si>
    <t xml:space="preserve">UN</t>
  </si>
  <si>
    <t xml:space="preserve">EXECUÇÃO DE RESERVATÓRIO ELEVADO DE ÁGUA (1000 LITROS) EM CANTEIRO DE OBRA, APOIADO EM ESTRUTURA DE MADEIRA. AF_02/2016</t>
  </si>
  <si>
    <t xml:space="preserve">M2</t>
  </si>
  <si>
    <t xml:space="preserve">EXECUÇÃO DE SANITÁRIO E VESTIÁRIO EM CANTEIRO DE OBRA EM CHAPA DE MADEIRA COMPENSADA, NÃO INCLUSO MOBILIÁRIO. AF_02/2016</t>
  </si>
  <si>
    <t xml:space="preserve">EXECUÇÃO DE REFEITÓRIO EM CANTEIRO DE OBRA EM CHAPA DE MADEIRA COMPENSADA, NÃO INCLUSO MOBILIÁRIO E EQUIPAMENTOS. AF_02/2016</t>
  </si>
  <si>
    <t xml:space="preserve">EXECUÇÃO DE ALMOXARIFADO EM CANTEIRO DE OBRA EM CHAPA DE MADEIRA COMPENSADA, INCLUSO PRATELEIRAS. AF_02/2016</t>
  </si>
  <si>
    <t xml:space="preserve">EXECUÇÃO DE ESCRITÓRIO EM CANTEIRO DE OBRA EM CHAPA DE MADEIRA COMPENSADA, NÃO INCLUSO MOBILIÁRIO E EQUIPAMENTOS. AF_02/2016</t>
  </si>
  <si>
    <t xml:space="preserve">01.01.200</t>
  </si>
  <si>
    <t xml:space="preserve">LIGAÇÕES PROVISÓRIAS</t>
  </si>
  <si>
    <t xml:space="preserve">CC.0241</t>
  </si>
  <si>
    <t xml:space="preserve">CPU</t>
  </si>
  <si>
    <t xml:space="preserve">ENTRADA PROVISORIA DE ENERGIA ELETRICA AEREA TRIFASICA 40A EM POSTE MADEIRA </t>
  </si>
  <si>
    <t xml:space="preserve">CC.0002</t>
  </si>
  <si>
    <t xml:space="preserve">LIGAÇÃO PROVISÓRIA DE ÁGUA PARA OBRA E INSTALAÇÃO SANITÁRIA PROVISÕRIA, PEQUENAS OBRAS - INSTALAÇÃO MÍNIMA</t>
  </si>
  <si>
    <t xml:space="preserve">01.01.300</t>
  </si>
  <si>
    <t xml:space="preserve">PROTEÇÃO E SINALIZAÇÃO</t>
  </si>
  <si>
    <t xml:space="preserve">CC.0212</t>
  </si>
  <si>
    <t xml:space="preserve">PLACA DE OBRA EM CHAPA DE ACO GALVANIZADO</t>
  </si>
  <si>
    <t xml:space="preserve">CC.0213</t>
  </si>
  <si>
    <t xml:space="preserve">TAPUME DE CHAPA DE MADEIRA COMPENSADA, E= 6MM, COM PINTURA A CAL E REAPROVEITAMENTO DE 2X </t>
  </si>
  <si>
    <t xml:space="preserve">01.02.000</t>
  </si>
  <si>
    <t xml:space="preserve">LOCAÇÃO DA OBRA</t>
  </si>
  <si>
    <t xml:space="preserve">M</t>
  </si>
  <si>
    <t xml:space="preserve">LOCACAO CONVENCIONAL DE OBRA, UTILIZANDO GABARITO DE TÁBUAS CORRIDAS PONTALETADAS A CADA 2,00M -  2 UTILIZAÇÕES. AF_10/2018</t>
  </si>
  <si>
    <t xml:space="preserve">01.03.000</t>
  </si>
  <si>
    <t xml:space="preserve">MOVIMENTAÇÃO DE TERRA</t>
  </si>
  <si>
    <t xml:space="preserve">CC.0214</t>
  </si>
  <si>
    <t xml:space="preserve">DESMATAMENTO E LIMPEZA MECANIZADA DE TERRENO COM REMOCAO DE CAMADA VEGETAL, UTILIZANDO TRATOR DE ESTEIRAS</t>
  </si>
  <si>
    <t xml:space="preserve">CC.0261</t>
  </si>
  <si>
    <t xml:space="preserve">M3</t>
  </si>
  <si>
    <t xml:space="preserve">ESCAVACAO E CARGA MATERIAL 1A CATEGORIA, UTILIZANDO TRATOR DE ESTEIRAS DE 110 A 160HP COM LAMINA, PESO OPERACIONAL * 13T E PA CARREGADEIRA COM 170 HP. - CÓPIA DE 74151/001 SINAPI 08/2020</t>
  </si>
  <si>
    <t xml:space="preserve">TXKM</t>
  </si>
  <si>
    <t xml:space="preserve">TRANSPORTE COM CAMINHÃO BASCULANTE DE 10 M³, EM VIA URBANA PAVIMENTADA, DMT ATÉ 30 KM (UNIDADE: TXKM). AF_07/2020</t>
  </si>
  <si>
    <t xml:space="preserve">CC.0215</t>
  </si>
  <si>
    <t xml:space="preserve">SERVICOS TOPOGRAFICOS PARA PAVIMENTACAO, INCLUSIVE NOTA DE SERVICOS, ACOMPANHAMENTO E GREIDE</t>
  </si>
  <si>
    <t xml:space="preserve">01.04.000</t>
  </si>
  <si>
    <t xml:space="preserve">DRENAGEM</t>
  </si>
  <si>
    <t xml:space="preserve">01.04.100</t>
  </si>
  <si>
    <t xml:space="preserve">REDES DE DRENAGEM</t>
  </si>
  <si>
    <t xml:space="preserve">01.04.101</t>
  </si>
  <si>
    <t xml:space="preserve">REDE DE 250 MM EM TUBO DE PVC</t>
  </si>
  <si>
    <t xml:space="preserve">ESCAVAÇÃO MECANIZADA DE VALA COM PROFUNDIDADE ATÉ 1,5 M (MÉDIA ENTRE MONTANTE E JUSANTE/UMA COMPOSIÇÃO POR TRECHO) COM RETROESCAVADEIRA (CAPACIDADE DA CAÇAMBA DA RETRO: 0,26 M3 / POTÊNCIA: 88 HP), LARGURA DE 0,8 M A 1,5 M, EM SOLO DE 1A CATEGORIA, LOCAISCOM BAIXO NÍVEL DE INTERFERÊNCIA. AF_01/2015</t>
  </si>
  <si>
    <t xml:space="preserve">CC.0248</t>
  </si>
  <si>
    <t xml:space="preserve">CARGA, MANOBRAS E DESCARGA DE AREIA, BRITA, PEDRA DE MAO E SOLOS COM CAMINHAO BASCULANTE 6 M3 (DESCARGA LIVRE) – CÓPIA DE 72888 SINAPI 08/2020</t>
  </si>
  <si>
    <t xml:space="preserve">M3XKM</t>
  </si>
  <si>
    <t xml:space="preserve">TRANSPORTE COM CAMINHÃO BASCULANTE DE 6 M³, EM VIA URBANA PAVIMENTADA, DMT ATÉ 30 KM (UNIDADE: M3XKM). AF_07/2020</t>
  </si>
  <si>
    <t xml:space="preserve">CC.0249</t>
  </si>
  <si>
    <t xml:space="preserve">LASTRO DE VALA COM PREPARO DE FUNDO, LARGURA MENOR QUE 1,5 M, COM CAMADA DE BRITA, LANÇAMENTO MECANIZADO, EM LOCAL COM NÍVEL BAIXO DE INTERFERÊNCIA. AF_06/2016 - CÓPIA DE 94112 SINAPI 08/2020</t>
  </si>
  <si>
    <t xml:space="preserve">CC.0161</t>
  </si>
  <si>
    <t xml:space="preserve">REATERRO DE VALA/CAVA SEM CONTROLE DE COMPACTAÇÃO, UTILIZANDO RETRO-ESCAVADEIRA E COMPACTADOR VIBRATORIO COM MATERIAL REAPROVEITADO</t>
  </si>
  <si>
    <t xml:space="preserve">TUBO DE PVC PARA REDE COLETORA DE ESGOTO DE PAREDE MACIÇA, DN 250 MM, JUNTA ELÁSTICA, INSTALADO EM LOCAL COM NÍVEL BAIXO DE INTERFERÊNCIAS - FORNECIMENTO E ASSENTAMENTO. AF_06/2015</t>
  </si>
  <si>
    <t xml:space="preserve">CC.0162</t>
  </si>
  <si>
    <t xml:space="preserve">CURVA LONGA 45 GRAUS DE PVC, 250 MM</t>
  </si>
  <si>
    <t xml:space="preserve">01.04.102</t>
  </si>
  <si>
    <t xml:space="preserve">REDE DE 400 MM EM TUBO DE CONCRETO ARMADO</t>
  </si>
  <si>
    <t xml:space="preserve">ESCAVAÇÃO MECANIZADA DE VALA COM PROFUNDIDADE MAIOR QUE 1,5 M ATÉ 3,0 M (MÉDIA ENTRE MONTANTE E JUSANTE/UMA COMPOSIÇÃO POR TRECHO) COM RETROESCAVADEIRA (CAPACIDADE DA CAÇAMBA DA RETRO: 0,26 M3 / POTÊNCIA: 88 HP), LARGURA DE 0,8 M A 1,5 M, EM SOLO DE 1A CATEGORIA, LOCAIS COM BAIXO NÍVEL DE INTERFERÊNCIA. AF_01/2015</t>
  </si>
  <si>
    <t xml:space="preserve">CC.0252</t>
  </si>
  <si>
    <t xml:space="preserve">LASTRO DE VALA COM PREPARO DE FUNDO, LARGURA MENOR QUE 1,5 M, COM CAMADA DE BRITA, LANÇAMENTO MECANIZADO, EM LOCAL COM NÍVEL BAIXO DE INTERFERÊNCIA. AF_06/2016 – CÓPIA DE 94112 SINAPI 08/2020</t>
  </si>
  <si>
    <t xml:space="preserve">TUBO DE CONCRETO PARA REDES COLETORAS DE ÁGUAS PLUVIAIS, DIÂMETRO DE 400 MM, JUNTA RÍGIDA, INSTALADO EM LOCAL COM BAIXO NÍVEL DE INTERFERÊNCIAS - FORNECIMENTO E ASSENTAMENTO. AF_12/2015</t>
  </si>
  <si>
    <t xml:space="preserve">CC.0250</t>
  </si>
  <si>
    <t xml:space="preserve">T</t>
  </si>
  <si>
    <t xml:space="preserve">CARGA, MANOBRAS E DESCARGA DE MATERIAIS DIVERSOS, COM CAMINHAO CARROCERIA 9T (CARGA E DESCARGA MANUAIS) – CÓPIA DE 72850 SINAPI 08/2020</t>
  </si>
  <si>
    <t xml:space="preserve">CC.0251</t>
  </si>
  <si>
    <t xml:space="preserve">TRANSPORTE COMERCIAL COM CAMINHAO CARROCERIA 9 T, RODOVIA PAVIMENTADA – CÓPIA DE 72840 SINAPI 06/2020</t>
  </si>
  <si>
    <t xml:space="preserve">01.04.200</t>
  </si>
  <si>
    <t xml:space="preserve">CANALETAS EM CONCRETO ARMADO</t>
  </si>
  <si>
    <t xml:space="preserve">CC.0260</t>
  </si>
  <si>
    <t xml:space="preserve">ESCAVACAO MECANICA, A CEU ABERTO, EM MATERIAL DE 1A CATEGORIA, COM ESCAVADEIRA HIDRAULICA, CAPACIDADE DE 0,78 M3 – CÓPIA DE 83338 SINAPI 10/2020</t>
  </si>
  <si>
    <t xml:space="preserve">TRANSPORTE COM CAMINHÃO BASCULANTE DE 14 M³, EM VIA URBANA PAVIMENTADA, DMT ATÉ 30 KM (UNIDADE: M3XKM). AF_07/2020</t>
  </si>
  <si>
    <t xml:space="preserve">REATERRO MECANIZADO DE VALA COM RETROESCAVADEIRA (CAPACIDADE DA CAÇAMBA DA RETRO: 0,26 M³ / POTÊNCIA: 88 HP), LARGURA DE 0,8 A 1,5 M, PROFUNDIDADE ATÉ 1,5 M, COM SOLO DE 1ª CATEGORIA EM LOCAIS COM BAIXO NÍVEL DE INTERFERÊNCIA. AF_04/2016</t>
  </si>
  <si>
    <t xml:space="preserve">CC.0216</t>
  </si>
  <si>
    <t xml:space="preserve">COMPACTACAO MECANICA, SEM CONTROLE DO GC (C/COMPACTADOR PLACA 400 KG)</t>
  </si>
  <si>
    <t xml:space="preserve">CC.0137</t>
  </si>
  <si>
    <t xml:space="preserve">FORMA PLANA PARA PAREDE EM CHAPA RESINADA E=10 MM</t>
  </si>
  <si>
    <t xml:space="preserve">CC.0138</t>
  </si>
  <si>
    <t xml:space="preserve">FORMA PLANA PARA LAJE EM MADEIRA SERRADA, 4 UTILIZAÇÕES</t>
  </si>
  <si>
    <t xml:space="preserve">CC.0139</t>
  </si>
  <si>
    <t xml:space="preserve">KG</t>
  </si>
  <si>
    <t xml:space="preserve">ARMACAO ACO CA-50, DIAM. 6,3 (1/4) À 12,5MM(1/2) -FORNECIMENTO/ CORTE(PERDA DE 10%) / DOBRA / COLOCAÇÃO.</t>
  </si>
  <si>
    <t xml:space="preserve">CC.0140</t>
  </si>
  <si>
    <t xml:space="preserve">CONCRETO USINADO BOMBEADO FCK=15MPA, INCLUSIVE LANCAMENTO E ADENSAMENTO</t>
  </si>
  <si>
    <t xml:space="preserve">GRELHA DE FERRO FUNDIDO PARA CANALETA, FORNECIMENTO E ASSENTAMENTO</t>
  </si>
  <si>
    <t xml:space="preserve">01.04.300</t>
  </si>
  <si>
    <t xml:space="preserve">POÇOS DE VISITA E BOCAS DE LOBO</t>
  </si>
  <si>
    <t xml:space="preserve">BOCA DE LOBO EM ALVENARIA TIJOLO MACICO, REVESTIDA C/ ARGAMASSA DE CIMENTO E AREIA 1:3, SOBRE LASTRO DE CONCRETO 10CM E TAMPA DE CONCRETO ARMADO</t>
  </si>
  <si>
    <t xml:space="preserve">CC.0164</t>
  </si>
  <si>
    <t xml:space="preserve">POCO VISITA DRENAGEM PLUVIAL ANEL CONC PRE-MOLD PROF=0,80M C/ TAMPAO FOFO ARTICULADO, CLASSE B125 CARGA MAX 12,5 T, REDONDO TAMPA 600 MM, REDE PLUVIAL/ESGOTO / DEGRAUS FF / REJUNTAMENTO ANEIS / REVEST LISO CALHA INTERNA C/ARG CIM/AREIA 1:4. BASE / BANQUETA EM CONCR FCK=10MPA</t>
  </si>
  <si>
    <t xml:space="preserve">CC.0141</t>
  </si>
  <si>
    <t xml:space="preserve">POCO VISITA DRENAGEM PLUVIAL ANEL CONC PRE-MOLD PROF=1,20M C/ TAMPAO FOFO ARTICULADO, CLASSE B125 CARGA MAX 12,5 T, REDONDO TAMPA 600 MM, REDE PLUVIAL /ESGOTO / REJUNTAMENTO ANEIS / REVEST LISO CALHA INTERNA C/ARG CIM/AREIA 1:4. BASE/BANQUETA EM CONCR FCK=10MPA</t>
  </si>
  <si>
    <t xml:space="preserve">CC.0165</t>
  </si>
  <si>
    <t xml:space="preserve">POCO VISITA DRENAGEM PLUVIAL ANEL CONC PRE MOLD PROF=2,30M C/ TAMPAO FOFO ARTICULADO, CLASSE B125 CARGA MAX 12,5 T, REDONDO TAMPA 600 MM, REDE PLUVIAL/ESGOTO / REJUNTAMENTO ANEIS / REVEST LISO CALHA INTERNA C/ARG CIM/AREIA 1:4. BASE/BANQUETA EM CONCR FCK=10MPA</t>
  </si>
  <si>
    <t xml:space="preserve">01.04.400</t>
  </si>
  <si>
    <t xml:space="preserve">DRENAGEM SUPERFICIAL</t>
  </si>
  <si>
    <t xml:space="preserve">ASSENTAMENTO DE GUIA (MEIO-FIO) EM TRECHO RETO, CONFECCIONADA EM CONCRETO PRÉ-FABRICADO, DIMENSÕES 100X15X13X20 CM (COMPRIMENTO X BASE INFERIOR X BASE SUPERIOR X ALTURA), PARA URBANIZAÇÃO INTERNA DE EMPREENDIMENTOS. AF_06/2016_P</t>
  </si>
  <si>
    <t xml:space="preserve">ASSENTAMENTO DE GUIA (MEIO-FIO) EM TRECHO CURVO, CONFECCIONADA EM CONCRETO PRÉ-FABRICADO, DIMENSÕES 100X15X13X20 CM (COMPRIMENTO X BASE INFERIOR X BASE SUPERIOR X ALTURA), PARA URBANIZAÇÃO INTERNA DE EMPREENDIMENTOS. AF_06/2016_P</t>
  </si>
  <si>
    <t xml:space="preserve">CAIACAO EM MEIO FIO</t>
  </si>
  <si>
    <t xml:space="preserve">01.05.000</t>
  </si>
  <si>
    <t xml:space="preserve">PAVIMENTAÇÃO ASFÁLTICA</t>
  </si>
  <si>
    <t xml:space="preserve">01.05.100</t>
  </si>
  <si>
    <t xml:space="preserve">REGULARIZAÇÃO DO SUBLEITO</t>
  </si>
  <si>
    <t xml:space="preserve">REGULARIZAÇÃO E COMPACTAÇÃO DE SUBLEITO DE SOLO  PREDOMINANTEMENTE ARGILOSO. AF_11/2019</t>
  </si>
  <si>
    <t xml:space="preserve">CC.0218</t>
  </si>
  <si>
    <t xml:space="preserve">ENSAIOS DE REGULARIZACAO DO SUBLEITO</t>
  </si>
  <si>
    <t xml:space="preserve">01.05.200</t>
  </si>
  <si>
    <t xml:space="preserve">SUB-BASE</t>
  </si>
  <si>
    <t xml:space="preserve">CC.0227</t>
  </si>
  <si>
    <t xml:space="preserve">ENSAIOS DE BASE ESTABILIZADA GRANULOMETRICAMENTE</t>
  </si>
  <si>
    <t xml:space="preserve">72923_Mod</t>
  </si>
  <si>
    <t xml:space="preserve">BASE DE SOLO - BRITA (40/60), MISTURA EM USINA, COMPACTACAO 100% PROCTOR MODIFICADO, EXCLUSIVE ESCAVACAO, CARGA E TRANSPORTE</t>
  </si>
  <si>
    <t xml:space="preserve">01.05.300</t>
  </si>
  <si>
    <t xml:space="preserve">BASE</t>
  </si>
  <si>
    <t xml:space="preserve">EXECUÇÃO E COMPACTAÇÃO DE BASE E OU SUB BASE PARA PAVIMENTAÇÃO DE BRITA GRADUADA SIMPLES - EXCLUSIVE CARGA E TRANSPORTE. AF_11/2019</t>
  </si>
  <si>
    <t xml:space="preserve">CC.0253</t>
  </si>
  <si>
    <t xml:space="preserve">TRANSPORTE COMERCIAL DE BRITA – CÓPIA DE 83356 SINAPI 08/2020</t>
  </si>
  <si>
    <t xml:space="preserve">01.05.400</t>
  </si>
  <si>
    <t xml:space="preserve">REVESTIMENTO</t>
  </si>
  <si>
    <t xml:space="preserve">EXECUÇÃO DE IMPRIMAÇÃO COM ASFALTO DILUÍDO CM-30. AF_11/2019</t>
  </si>
  <si>
    <t xml:space="preserve">CC.0228</t>
  </si>
  <si>
    <t xml:space="preserve">PINTURA DE LIGACAO COM EMULSAO RR-1C</t>
  </si>
  <si>
    <t xml:space="preserve">CC.0229</t>
  </si>
  <si>
    <t xml:space="preserve">CONSTRUÇÃO DE PAVIMENTO COM APLICAÇÃO DE CONCRETO BETUMINOSO USINADO A QUENTE (CBUQ), CAMADA DE ROLAMENTO, COM ESPESSURA DE 6,0 CM - EXCLUSIVE TRANSPORTE. AF_03/2017</t>
  </si>
  <si>
    <t xml:space="preserve">CC.0254</t>
  </si>
  <si>
    <t xml:space="preserve">TRANSPORTE COM CAMINHÃO BASCULANTE 10 M3 DE MASSA ASFALTICA PARA PAVIMENTAÇÃO URBANA - CÓPIA DE 95303 SINAPI 08/2020</t>
  </si>
  <si>
    <t xml:space="preserve">01.05.500</t>
  </si>
  <si>
    <t xml:space="preserve">SINALIZAÇÃO</t>
  </si>
  <si>
    <t xml:space="preserve">SINALIZACAO HORIZONTAL COM TINTA RETRORREFLETIVA A BASE DE RESINA ACRILICA COM MICROESFERAS DE VIDRO</t>
  </si>
  <si>
    <t xml:space="preserve">01.06.000</t>
  </si>
  <si>
    <t xml:space="preserve">DEMOLIÇÕES</t>
  </si>
  <si>
    <t xml:space="preserve">01.06.100</t>
  </si>
  <si>
    <t xml:space="preserve">DEMOLIÇÃO DISAU</t>
  </si>
  <si>
    <t xml:space="preserve">DEMOLIÇÃO DE ALVENARIA PARA QUALQUER TIPO DE BLOCO, DE FORMA MECANIZADA, SEM REAPROVEITAMENTO. AF_12/2017</t>
  </si>
  <si>
    <t xml:space="preserve">CC.0255</t>
  </si>
  <si>
    <t xml:space="preserve">CARGA E DESCARGA MECANIZADAS DE ENTULHO EM CAMINHAO BASCULANTE 6 M3 – CÓPIA DE 72898 SINAPI 06/2020</t>
  </si>
  <si>
    <t xml:space="preserve">REMOÇÃO DE TELHAS, DE FIBROCIMENTO, METÁLICA E CERÂMICA, DE FORMA MANUAL, SEM REAPROVEITAMENTO. AF_12/2017</t>
  </si>
  <si>
    <t xml:space="preserve">CC.0166</t>
  </si>
  <si>
    <t xml:space="preserve">DEMOLIÇÃO DE MADEIRAMENTO EM COBERTURAS COM TELHAS DE FIBRO-CIMENTO 4 A 8 MM</t>
  </si>
  <si>
    <t xml:space="preserve">CC.0167</t>
  </si>
  <si>
    <t xml:space="preserve">DEMOLIÇÃO DE PISO CERÂMICO OU LADRILHO</t>
  </si>
  <si>
    <t xml:space="preserve">01.06.200</t>
  </si>
  <si>
    <t xml:space="preserve">DEMOLIÇÃO DE ASFALTO</t>
  </si>
  <si>
    <t xml:space="preserve">DEMOLIÇÃO PARCIAL DE PAVIMENTO ASFÁLTICO, DE FORMA MECANIZADA, SEM REAPROVEITAMENTO. AF_12/2017</t>
  </si>
  <si>
    <t xml:space="preserve">02.01.000</t>
  </si>
  <si>
    <t xml:space="preserve">FUNDAÇÕES</t>
  </si>
  <si>
    <t xml:space="preserve">02.01.100</t>
  </si>
  <si>
    <t xml:space="preserve">BLOCO A</t>
  </si>
  <si>
    <t xml:space="preserve">MONTAGEM DE ARMADURA TRANSVERSAL DE ESTACAS DE SEÇÃO CIRCULAR, DIÂMETRO = 5,0 MM. AF_11/2016</t>
  </si>
  <si>
    <t xml:space="preserve">MONTAGEM DE ARMADURA LONGITUDINAL DE ESTACAS DE SEÇÃO CIRCULAR, DIÂMETRO = 10,0 MM. AF_11/2016</t>
  </si>
  <si>
    <t xml:space="preserve">100651_Mod</t>
  </si>
  <si>
    <t xml:space="preserve">ESTACA HÉLICE CONTÍNUA, DIÂMETRO DE 30 CM, INCLUSO CONCRETO FCK=20MPA</t>
  </si>
  <si>
    <t xml:space="preserve">100651_Mod1</t>
  </si>
  <si>
    <t xml:space="preserve">ESTACA HÉLICE CONTÍNUA, DIÂMETRO DE 40 CM, INCLUSO CONCRETO FCK=20MPA</t>
  </si>
  <si>
    <t xml:space="preserve">ARRASAMENTO MECANICO DE ESTACA DE CONCRETO ARMADO, DIAMETROS DE ATÉ 40 CM. AF_11/2016</t>
  </si>
  <si>
    <t xml:space="preserve">02.01.200</t>
  </si>
  <si>
    <t xml:space="preserve">BLOCO B</t>
  </si>
  <si>
    <t xml:space="preserve">02.01.300</t>
  </si>
  <si>
    <t xml:space="preserve">BLOCO C</t>
  </si>
  <si>
    <t xml:space="preserve">02.01.400</t>
  </si>
  <si>
    <t xml:space="preserve">ENSAIOS</t>
  </si>
  <si>
    <t xml:space="preserve">CC.0158</t>
  </si>
  <si>
    <t xml:space="preserve">EXECUÇÃO DE ENSAIO DE PROVA DE CARGA ESTÁTICA EM ESTACAS (INCLUSO MOBILIZAÇÃO/ DESMOBILIZAÇÃO, TRANSPORTE E RELATÓRIOS)</t>
  </si>
  <si>
    <t xml:space="preserve">02.02.000</t>
  </si>
  <si>
    <t xml:space="preserve">BLOCOS DE COROAMENTO</t>
  </si>
  <si>
    <t xml:space="preserve">02.02.100</t>
  </si>
  <si>
    <t xml:space="preserve">FABRICAÇÃO, MONTAGEM E DESMONTAGEM DE FÔRMA PARA BLOCO DE COROAMENTO, EM MADEIRA SERRADA, E=25 MM, 4 UTILIZAÇÕES. AF_06/2017</t>
  </si>
  <si>
    <t xml:space="preserve">LASTRO DE CONCRETO MAGRO, APLICADO EM BLOCOS DE COROAMENTO OU SAPATAS, ESPESSURA DE 5 CM. AF_08/2017</t>
  </si>
  <si>
    <t xml:space="preserve">ARMAÇÃO DE BLOCO, VIGA BALDRAME E SAPATA UTILIZANDO AÇO CA-60 DE 5 MM - MONTAGEM. AF_06/2017</t>
  </si>
  <si>
    <t xml:space="preserve">ARMAÇÃO DE BLOCO, VIGA BALDRAME OU SAPATA UTILIZANDO AÇO CA-50 DE 6,3 MM - MONTAGEM. AF_06/2017</t>
  </si>
  <si>
    <t xml:space="preserve">ARMAÇÃO DE BLOCO, VIGA BALDRAME OU SAPATA UTILIZANDO AÇO CA-50 DE 8 MM - MONTAGEM. AF_06/2017</t>
  </si>
  <si>
    <t xml:space="preserve">ARMAÇÃO DE BLOCO, VIGA BALDRAME OU SAPATA UTILIZANDO AÇO CA-50 DE 10 MM - MONTAGEM. AF_06/2017</t>
  </si>
  <si>
    <t xml:space="preserve">ARMAÇÃO DE BLOCO, VIGA BALDRAME OU SAPATA UTILIZANDO AÇO CA-50 DE 12,5 MM - MONTAGEM. AF_06/2017</t>
  </si>
  <si>
    <t xml:space="preserve">ARMAÇÃO DE BLOCO, VIGA BALDRAME OU SAPATA UTILIZANDO AÇO CA-50 DE 16 MM - MONTAGEM. AF_06/2017</t>
  </si>
  <si>
    <t xml:space="preserve">CONCRETAGEM DE BLOCOS DE COROAMENTO E VIGAS BALDRAMES, FCK 30 MPA, COM USO DE BOMBA  LANÇAMENTO, ADENSAMENTO E ACABAMENTO. AF_06/2017</t>
  </si>
  <si>
    <t xml:space="preserve">ESCAVAÇÃO MECANIZADA PARA BLOCO DE COROAMENTO OU SAPATA, COM PREVISÃO DE FÔRMA, COM RETROESCAVADEIRA. AF_06/2017</t>
  </si>
  <si>
    <t xml:space="preserve">02.02.200</t>
  </si>
  <si>
    <t xml:space="preserve">02.02.300</t>
  </si>
  <si>
    <t xml:space="preserve">02.03.000</t>
  </si>
  <si>
    <t xml:space="preserve">ESTRUTURAS EM CONCRETO ARMADO</t>
  </si>
  <si>
    <t xml:space="preserve">02.03.100</t>
  </si>
  <si>
    <t xml:space="preserve">02.03.101</t>
  </si>
  <si>
    <t xml:space="preserve">PILARES</t>
  </si>
  <si>
    <t xml:space="preserve">02.03.101.1</t>
  </si>
  <si>
    <t xml:space="preserve">ARRANQUES DOS PILARES</t>
  </si>
  <si>
    <t xml:space="preserve">ARMAÇÃO DE PILAR OU VIGA DE UMA ESTRUTURA CONVENCIONAL DE CONCRETO ARMADO EM UMA EDIFICAÇÃO TÉRREA OU SOBRADO UTILIZANDO AÇO CA-60 DE 5,0 MM - MONTAGEM. AF_12/2015</t>
  </si>
  <si>
    <t xml:space="preserve">ARMAÇÃO DE PILAR OU VIGA DE UMA ESTRUTURA CONVENCIONAL DE CONCRETO ARMADO EM UMA EDIFICAÇÃO TÉRREA OU SOBRADO UTILIZANDO AÇO CA-50 DE 6,3 MM - MONTAGEM. AF_12/2015</t>
  </si>
  <si>
    <t xml:space="preserve">ARMAÇÃO DE PILAR OU VIGA DE UMA ESTRUTURA CONVENCIONAL DE CONCRETO ARMADO EM UMA EDIFICAÇÃO TÉRREA OU SOBRADO UTILIZANDO AÇO CA-50 DE 10,0 MM - MONTAGEM. AF_12/2015</t>
  </si>
  <si>
    <t xml:space="preserve">ARMAÇÃO DE PILAR OU VIGA DE UMA ESTRUTURA CONVENCIONAL DE CONCRETO ARMADO EM UMA EDIFICAÇÃO TÉRREA OU SOBRADO UTILIZANDO AÇO CA-50 DE 12,5 MM - MONTAGEM. AF_12/2015</t>
  </si>
  <si>
    <t xml:space="preserve">ARMAÇÃO DE PILAR OU VIGA DE UMA ESTRUTURA CONVENCIONAL DE CONCRETO ARMADO EM UMA EDIFICAÇÃO TÉRREA OU SOBRADO UTILIZANDO AÇO CA-50 DE 16,0 MM - MONTAGEM. AF_12/2015</t>
  </si>
  <si>
    <t xml:space="preserve">02.03.101.2</t>
  </si>
  <si>
    <t xml:space="preserve">1º PAVIMENTO</t>
  </si>
  <si>
    <t xml:space="preserve">MONTAGEM E DESMONTAGEM DE FÔRMA DE PILARES RETANGULARES E ESTRUTURAS SIMILARES, PÉ-DIREITO SIMPLES, EM CHAPA DE MADEIRA COMPENSADA PLASTIFICADA, 10 UTILIZAÇÕES. AF_09/2020</t>
  </si>
  <si>
    <t xml:space="preserve">92722_Mod</t>
  </si>
  <si>
    <t xml:space="preserve">CONCRETAGEM DE PILARES, FCK = 30 MPA, COM USO DE BOMBA EM EDIFICAÇÃO COM SEÇÃO MÉDIA DE PILARES MAIOR QUE 0,25 M² - LANÇAMENTO, ADENSAMENTO E ACABAMENTO. AF_12/2015</t>
  </si>
  <si>
    <t xml:space="preserve">02.03.101.3</t>
  </si>
  <si>
    <t xml:space="preserve">COBERTURA</t>
  </si>
  <si>
    <t xml:space="preserve">02.03.102</t>
  </si>
  <si>
    <t xml:space="preserve">VIGAS BALDRAMES</t>
  </si>
  <si>
    <t xml:space="preserve">FABRICAÇÃO, MONTAGEM E DESMONTAGEM DE FÔRMA PARA VIGA BALDRAME, EM MADEIRA SERRADA, E=25 MM, 4 UTILIZAÇÕES. AF_06/2017</t>
  </si>
  <si>
    <t xml:space="preserve">02.03.103</t>
  </si>
  <si>
    <t xml:space="preserve">VIGAS 1º PAVIMENTO</t>
  </si>
  <si>
    <t xml:space="preserve">ARMAÇÃO DE PILAR OU VIGA DE UMA ESTRUTURA CONVENCIONAL DE CONCRETO ARMADO EM UMA EDIFICAÇÃO TÉRREA OU SOBRADO UTILIZANDO AÇO CA-50 DE 8,0 MM - MONTAGEM. AF_12/2015</t>
  </si>
  <si>
    <t xml:space="preserve">ARMAÇÃO DE PILAR OU VIGA DE UMA ESTRUTURA CONVENCIONAL DE CONCRETO ARMADO EM UMA EDIFICAÇÃO TÉRREA OU SOBRADO UTILIZANDO AÇO CA-50 DE 20,0 MM - MONTAGEM. AF_12/2015</t>
  </si>
  <si>
    <t xml:space="preserve">MONTAGEM E DESMONTAGEM DE FÔRMA DE VIGA, ESCORAMENTO METÁLICO, PÉ-DIREITO SIMPLES, EM CHAPA DE MADEIRA RESINADA, 8 UTILIZAÇÕES. AF_09/2020</t>
  </si>
  <si>
    <t xml:space="preserve">92726_Mod</t>
  </si>
  <si>
    <t xml:space="preserve">CONCRETAGEM DE VIGAS E LAJES, FCK=30 MPA, PARA LAJES MACIÇAS OU NERVURADAS COM USO DE BOMBA EM EDIFICAÇÃO COM ÁREA MÉDIA DE LAJES MAIOR QUE 20 M² - LANÇAMENTO, ADENSAMENTO E ACABAMENTO. AF_12/2015</t>
  </si>
  <si>
    <t xml:space="preserve">02.03.104</t>
  </si>
  <si>
    <t xml:space="preserve">VIGAS COBERTURA</t>
  </si>
  <si>
    <t xml:space="preserve">02.03.105</t>
  </si>
  <si>
    <t xml:space="preserve">LAJE TÉRREO</t>
  </si>
  <si>
    <t xml:space="preserve">ARMAÇÃO DE LAJE DE UMA ESTRUTURA CONVENCIONAL DE CONCRETO ARMADO EM UMA EDIFICAÇÃO TÉRREA OU SOBRADO UTILIZANDO AÇO CA-50 DE 6,3 MM - MONTAGEM. AF_12/2015</t>
  </si>
  <si>
    <t xml:space="preserve">02.03.106</t>
  </si>
  <si>
    <t xml:space="preserve">LAJE 1º PAVIMENTO</t>
  </si>
  <si>
    <t xml:space="preserve">ARMAÇÃO DE LAJE DE UMA ESTRUTURA CONVENCIONAL DE CONCRETO ARMADO EM UMA EDIFICAÇÃO TÉRREA OU SOBRADO UTILIZANDO AÇO CA-60 DE 5,0 MM - MONTAGEM. AF_12/2015</t>
  </si>
  <si>
    <t xml:space="preserve">ARMAÇÃO DE LAJE DE UMA ESTRUTURA CONVENCIONAL DE CONCRETO ARMADO EM UMA EDIFICAÇÃO TÉRREA OU SOBRADO UTILIZANDO AÇO CA-50 DE 8,0 MM - MONTAGEM. AF_12/2015</t>
  </si>
  <si>
    <t xml:space="preserve">ARMAÇÃO DE LAJE DE UMA ESTRUTURA CONVENCIONAL DE CONCRETO ARMADO EM UMA EDIFICAÇÃO TÉRREA OU SOBRADO UTILIZANDO AÇO CA-50 DE 10,0 MM - MONTAGEM. AF_12/2015</t>
  </si>
  <si>
    <t xml:space="preserve">ARMAÇÃO DE LAJE DE UMA ESTRUTURA CONVENCIONAL DE CONCRETO ARMADO EM UMA EDIFICAÇÃO TÉRREA OU SOBRADO UTILIZANDO AÇO CA-50 DE 12,5 MM - MONTAGEM. AF_12/2015</t>
  </si>
  <si>
    <t xml:space="preserve">MONTAGEM E DESMONTAGEM DE FÔRMA DE LAJE MACIÇA, PÉ-DIREITO SIMPLES, EM CHAPA DE MADEIRA COMPENSADA PLASTIFICADA, 18 UTILIZAÇÕES. AF_09/2020</t>
  </si>
  <si>
    <t xml:space="preserve">02.03.107</t>
  </si>
  <si>
    <t xml:space="preserve">LAJE COBERTURA</t>
  </si>
  <si>
    <t xml:space="preserve">02.03.200</t>
  </si>
  <si>
    <t xml:space="preserve">02.03.201</t>
  </si>
  <si>
    <t xml:space="preserve">02.03.201.1</t>
  </si>
  <si>
    <t xml:space="preserve">02.03.201.2</t>
  </si>
  <si>
    <t xml:space="preserve">02.03.201.3</t>
  </si>
  <si>
    <t xml:space="preserve">02.03.202</t>
  </si>
  <si>
    <t xml:space="preserve">02.03.203</t>
  </si>
  <si>
    <t xml:space="preserve">02.03.204</t>
  </si>
  <si>
    <t xml:space="preserve">02.03.205</t>
  </si>
  <si>
    <t xml:space="preserve">02.03.206</t>
  </si>
  <si>
    <t xml:space="preserve">ARMAÇÃO DE ESCADA, DE UMA ESTRUTURA CONVENCIONAL DE CONCRETO ARMADO UTILIZANDO AÇO CA-50 DE 6,3 MM - MONTAGEM. AF_11/2020</t>
  </si>
  <si>
    <t xml:space="preserve">ARMAÇÃO DE ESCADA, DE UMA ESTRUTURA CONVENCIONAL DE CONCRETO ARMADO UTILIZANDO AÇO CA-50 DE 8,0 MM - MONTAGEM. AF_11/2020</t>
  </si>
  <si>
    <t xml:space="preserve">02.03.207</t>
  </si>
  <si>
    <t xml:space="preserve">02.03.300</t>
  </si>
  <si>
    <t xml:space="preserve">02.03.301</t>
  </si>
  <si>
    <t xml:space="preserve">02.03.301.1</t>
  </si>
  <si>
    <t xml:space="preserve">02.03.301.2</t>
  </si>
  <si>
    <t xml:space="preserve">02.03.301.3</t>
  </si>
  <si>
    <t xml:space="preserve">02.03.302</t>
  </si>
  <si>
    <t xml:space="preserve">02.03.303</t>
  </si>
  <si>
    <t xml:space="preserve">02.03.304</t>
  </si>
  <si>
    <t xml:space="preserve">02.03.305</t>
  </si>
  <si>
    <t xml:space="preserve">02.03.306</t>
  </si>
  <si>
    <t xml:space="preserve">02.03.307</t>
  </si>
  <si>
    <t xml:space="preserve">02.04.000</t>
  </si>
  <si>
    <t xml:space="preserve">ENSAIOS CONCRETO ARMADO</t>
  </si>
  <si>
    <t xml:space="preserve">CC.0160</t>
  </si>
  <si>
    <t xml:space="preserve">ENSAIO DE ABATIMENTO DE TRONCO DE CONE</t>
  </si>
  <si>
    <t xml:space="preserve">CC.0159</t>
  </si>
  <si>
    <t xml:space="preserve">ENSAIO DE RESITÊNCIA A COMPRESSÃO SIMPLES - CONCRETO</t>
  </si>
  <si>
    <t xml:space="preserve">02.05.000</t>
  </si>
  <si>
    <t xml:space="preserve">ESTRUTURA METÁLICA (COBERTURAS, BEIRAIS, BRISE, ESCADAS, PASSARELAS E PERGOLADO)</t>
  </si>
  <si>
    <t xml:space="preserve">02.05.100</t>
  </si>
  <si>
    <t xml:space="preserve">CC.0199</t>
  </si>
  <si>
    <t xml:space="preserve">ESTRUTURA METÁLICA EM AÇO ASTM A36 COM TUBO METÁLICO EM SEÇÃO QUADRADA/RETANGULAR, COM TRATAMENTO ANTICORROSÃO, LIGAÇÕES SOLDADAS, TRANSPORTE E MONTAGEM, INCLUSO IÇAMENTO UTILIZANDO GUINDASTE</t>
  </si>
  <si>
    <t xml:space="preserve">CC.0201</t>
  </si>
  <si>
    <t xml:space="preserve">ESTRUTURA METÁLICA EM AÇO ASTM A36 COM PERFIL CANTONEIRA, COM TRATAMENTO ANTICORROSÃO, LIGAÇÕES SOLDADAS, TRANSPORTE E MONTAGEM, INCLUSO IÇAMENTO UTILIZANDO GUINDASTE</t>
  </si>
  <si>
    <t xml:space="preserve">CC.0200</t>
  </si>
  <si>
    <t xml:space="preserve">ESTRUTURA METÁLICA EM AÇO ASTM A36 COM PERFIL CAIXÃO, LIGAÇÕES SOLDADAS, COM TRATAMENTO ANTICORROSÃO, TRANSPORTE E MONTAGEM, INCLUSO IÇAMENTO UTILIZANDO GUINDASTE</t>
  </si>
  <si>
    <t xml:space="preserve">LIXAMENTO MANUAL EM SUPERFÍCIES METÁLICAS EM OBRA. AF_01/2020</t>
  </si>
  <si>
    <t xml:space="preserve">PINTURA COM TINTA ALQUÍDICA DE FUNDO (TIPO ZARCÃO) PULVERIZADA SOBRE PERFIL METÁLICO EXECUTADO EM FÁBRICA (POR DEMÃO). AF_01/2020</t>
  </si>
  <si>
    <t xml:space="preserve">PINTURA COM TINTA ALQUÍDICA DE ACABAMENTO (ESMALTE SINTÉTICO ACETINADO) PULVERIZADA SOBRE PERFIL METÁLICO EXECUTADO EM FÁBRICA (POR DEMÃO). AF_01/2020</t>
  </si>
  <si>
    <t xml:space="preserve">02.05.200</t>
  </si>
  <si>
    <t xml:space="preserve">02.05.300</t>
  </si>
  <si>
    <t xml:space="preserve">02.06.000</t>
  </si>
  <si>
    <t xml:space="preserve">STEEL DECK</t>
  </si>
  <si>
    <t xml:space="preserve">02.06.100</t>
  </si>
  <si>
    <t xml:space="preserve">CC.0146</t>
  </si>
  <si>
    <t xml:space="preserve">LAJE PRÉ-FABRICADA EM STEEL DECK,ESPESSURA DA CHAPA 0,80MM, INCLUSO ARMAÇÃO EM TELA DE AÇO SOLDADA 4,2MM</t>
  </si>
  <si>
    <t xml:space="preserve">02.06.200</t>
  </si>
  <si>
    <t xml:space="preserve">02.06.300</t>
  </si>
  <si>
    <t xml:space="preserve">CC.0148</t>
  </si>
  <si>
    <t xml:space="preserve">LAJE PRÉ-FABRICADA EM STEEL DECK,ESPESSURA DA CHAPA 0,95MM, INCLUSO ARMAÇÃO EM TELA DE AÇO SOLDADA 4,2MM</t>
  </si>
  <si>
    <t xml:space="preserve">02.07.000</t>
  </si>
  <si>
    <t xml:space="preserve">INFRAESTRUTURA PARA INSTALAÇÃO DOS RESERVATÓRIOS TIPO TAÇA</t>
  </si>
  <si>
    <t xml:space="preserve">CC.0127</t>
  </si>
  <si>
    <t xml:space="preserve">BASE ESTRUTURAL PARA INSTALAÇÃO DO RESERVATÓRIO TIPO TAÇA 20.000 LITROS</t>
  </si>
  <si>
    <t xml:space="preserve">CC.0128</t>
  </si>
  <si>
    <t xml:space="preserve">BASE ESTRUTURAL PARA INSTALAÇÃO DO RESERVATÓRIO TIPO TAÇA 30.000 LITROS</t>
  </si>
  <si>
    <t xml:space="preserve">03.01.000</t>
  </si>
  <si>
    <t xml:space="preserve">ARQUITETURA</t>
  </si>
  <si>
    <t xml:space="preserve">03.01.100</t>
  </si>
  <si>
    <t xml:space="preserve">PAREDES</t>
  </si>
  <si>
    <t xml:space="preserve">03.01.101</t>
  </si>
  <si>
    <t xml:space="preserve">ALVENARIA DE VEDAÇÃO E COBOGÓ</t>
  </si>
  <si>
    <t xml:space="preserve">ALVENARIA DE VEDAÇÃO DE BLOCOS CERÂMICOS FURADOS NA HORIZONTAL DE 9X19X19CM (ESPESSURA 9CM) DE PAREDES COM ÁREA LÍQUIDA MAIOR OU IGUAL A 6M² SEM VÃOS E ARGAMASSA DE ASSENTAMENTO COM PREPARO EM BETONEIRA. AF_06/2014</t>
  </si>
  <si>
    <t xml:space="preserve">FIXAÇÃO (ENCUNHAMENTO) DE ALVENARIA DE VEDAÇÃO COM TIJOLO MACIÇO. AF_03/2016</t>
  </si>
  <si>
    <t xml:space="preserve">73937/5_Mod</t>
  </si>
  <si>
    <t xml:space="preserve">COBOGÓ 30 X 30 X 9 cm - FORNECIMENTO E ASSENTAMENTO</t>
  </si>
  <si>
    <t xml:space="preserve">03.01.102</t>
  </si>
  <si>
    <t xml:space="preserve">VERGAS/CONTRAVERGAS</t>
  </si>
  <si>
    <t xml:space="preserve">VERGA PRÉ-MOLDADA PARA JANELAS COM ATÉ 1,5 M DE VÃO. AF_03/2016</t>
  </si>
  <si>
    <t xml:space="preserve">VERGA PRÉ-MOLDADA PARA JANELAS COM MAIS DE 1,5 M DE VÃO. AF_03/2016</t>
  </si>
  <si>
    <t xml:space="preserve">VERGA PRÉ-MOLDADA PARA PORTAS COM ATÉ 1,5 M DE VÃO. AF_03/2016</t>
  </si>
  <si>
    <t xml:space="preserve">VERGA PRÉ-MOLDADA PARA PORTAS COM MAIS DE 1,5 M DE VÃO. AF_03/2016</t>
  </si>
  <si>
    <t xml:space="preserve">CONTRAVERGA PRÉ-MOLDADA PARA VÃOS DE ATÉ 1,5 M DE COMPRIMENTO. AF_03/2016</t>
  </si>
  <si>
    <t xml:space="preserve">CONTRAVERGA PRÉ-MOLDADA PARA VÃOS DE MAIS DE 1,5 M DE COMPRIMENTO. AF_03/2016</t>
  </si>
  <si>
    <t xml:space="preserve">03.01.103</t>
  </si>
  <si>
    <t xml:space="preserve">PAINÉIS E DIVISÓRIAS</t>
  </si>
  <si>
    <t xml:space="preserve">DIVISORIA EM GRANITO BRANCO POLIDO, ESP = 3CM, ASSENTADO COM ARGAMASSA TRACO 1:4, ARREMATE EM CIMENTO BRANCO, EXCLUSIVE FERRAGENS</t>
  </si>
  <si>
    <t xml:space="preserve">DIVISORIA (N3) PAINEL/VIDRO/PAINEL VERMICULITA E=35MM - MONTANTE/RODAPE DUPLO ALUMINIO ANOD NATURAL - COLOCADA</t>
  </si>
  <si>
    <t xml:space="preserve">DIVISORIA CEGA (N1) - PAINEL VERMICULITA E=35MM - MONTANTE/RODAPE PERFIS SIMPLES ACO GALV PINTADO - COLOCADA</t>
  </si>
  <si>
    <t xml:space="preserve">INSTALAÇÃO DE ISOLAMENTO COM LÃ DE ROCHA EM PAREDES DRYWALL. AF_06/2017</t>
  </si>
  <si>
    <t xml:space="preserve">CC.0075</t>
  </si>
  <si>
    <t xml:space="preserve">PAREDE DIVISÓRIA ARTICULADA COM PROTEÇÃO ACÚSTICA, ESPESSURA DOS PAINÉIS 100MM, REVESTIMENTO EM LAMINADO MELAMÍNICO COM ACABAMENTO NA COR CINZA, ISOLAMENTO ACÚSTICO EM LÃ DE ROCHA, TRILHO EM ALUMÍNIO, COM PISTA DUPLA COM ROLDANAS EM NYLON DE ALTA RESISTÊNCIA - FORNECIMENTO, TRANSPORTE E INSTALAÇÃO</t>
  </si>
  <si>
    <t xml:space="preserve">03.01.104</t>
  </si>
  <si>
    <t xml:space="preserve">DRY-WALL</t>
  </si>
  <si>
    <t xml:space="preserve">PAREDE COM PLACAS DE GESSO ACARTONADO (DRYWALL), PARA USO INTERNO, COM DUAS FACES SIMPLES E ESTRUTURA METÁLICA COM GUIAS SIMPLES, SEM VÃOS. AF_06/2017_P</t>
  </si>
  <si>
    <t xml:space="preserve">PAREDE COM PLACAS DE GESSO ACARTONADO (DRYWALL), PARA USO INTERNO, COM UMA FACE SIMPLES E ESTRUTURA METÁLICA COM GUIAS SIMPLES, SEM VÃOS. AF_06/2017_P</t>
  </si>
  <si>
    <t xml:space="preserve">03.01.200</t>
  </si>
  <si>
    <t xml:space="preserve">CONTRAPISOS E REGULARIZAÇÕES</t>
  </si>
  <si>
    <t xml:space="preserve">CONTRAPISO EM ARGAMASSA TRAÇO 1:4 (CIMENTO E AREIA), PREPARO MECÂNICO COM BETONEIRA 400 L, APLICADO EM ÁREAS SECAS SOBRE LAJE, ADERIDO, ESPESSURA 3CM. AF_06/2014</t>
  </si>
  <si>
    <t xml:space="preserve">03.01.300</t>
  </si>
  <si>
    <t xml:space="preserve">ESQUADRIAS</t>
  </si>
  <si>
    <t xml:space="preserve">03.01.301</t>
  </si>
  <si>
    <t xml:space="preserve">PORTAS</t>
  </si>
  <si>
    <t xml:space="preserve">KIT DE PORTA-PRONTA DE MADEIRA EM ACABAMENTO MELAMÍNICO BRANCO, FOLHA LEVE OU MÉDIA, E BATENTE METÁLICO, 80X210CM, FIXAÇÃO COM ARGAMASSA - FORNECIMENTO E INSTALAÇÃO. AF_12/2019</t>
  </si>
  <si>
    <t xml:space="preserve">90796_Mod</t>
  </si>
  <si>
    <t xml:space="preserve">KIT DE PORTA-PRONTA DE MADEIRA EM ACABAMENTO MELAMÍNICO BRANCO, FOLHA LEVE OU MÉDIA, E BATENTE METÁLICO, 90X210CM, FIXAÇÃO COM ARGAMASSA - FORNECIMENTO E INSTALAÇÃO. AF_12/2019</t>
  </si>
  <si>
    <t xml:space="preserve">73838/1_Mod</t>
  </si>
  <si>
    <t xml:space="preserve">PV 80 - PORTA DE VIDRO TEMPERADO, 0,8X1,80M, ESPESSURA 10MM, INCLUSIVE ACESSORIOS</t>
  </si>
  <si>
    <t xml:space="preserve">CC.0005</t>
  </si>
  <si>
    <t xml:space="preserve">PS 80 - PORTA PARA BOX SANITÁRIO TIPO PRANCHETA EM MADEIRA COM REVESTIMENTO MELAMÍNICO - 80X180CM</t>
  </si>
  <si>
    <t xml:space="preserve">CC.0006</t>
  </si>
  <si>
    <t xml:space="preserve">PVC 200 – PORTA DE VIDRO DE CORRER DIM 200X230cm EM VIDRO TEMPERADO 2 FOLHAS (INCLUSO FERRAGENS) - FORNECIMENTO E INSTALAÇÃO</t>
  </si>
  <si>
    <t xml:space="preserve">CC.0007</t>
  </si>
  <si>
    <t xml:space="preserve">PVC 400 – PORTA DE VIDRO DE CORRER DIM 400X230cm EM VIDRO TEMPERADO 2 FOLHAS (INCLUSO FERRAGENS)</t>
  </si>
  <si>
    <t xml:space="preserve">CC.0008</t>
  </si>
  <si>
    <t xml:space="preserve">PVC 800 – PORTA DE VIDRO DE CORRER DIM 800X230cm EM VIDRO TEMPERADO 4 FOLHAS (INCLUSO FERRAGENS)</t>
  </si>
  <si>
    <t xml:space="preserve">PORTA EM ALUMÍNIO DE ABRIR TIPO VENEZIANA COM GUARNIÇÃO, FIXAÇÃO COM PARAFUSOS - FORNECIMENTO E INSTALAÇÃO. AF_12/2019</t>
  </si>
  <si>
    <t xml:space="preserve">90838_Mod</t>
  </si>
  <si>
    <t xml:space="preserve">PORTA CORTA-FOGO 200X210X5CM - FORNECIMENTO E INSTALAÇÃO. AF_08/2015</t>
  </si>
  <si>
    <t xml:space="preserve">CC.0168</t>
  </si>
  <si>
    <t xml:space="preserve">BARRA ANTIPÂNICO DUPLA, CEGA LADO OPOSTO, COR CINZA</t>
  </si>
  <si>
    <t xml:space="preserve">03.01.302</t>
  </si>
  <si>
    <t xml:space="preserve">JANELAS</t>
  </si>
  <si>
    <t xml:space="preserve">94585_Mod</t>
  </si>
  <si>
    <t xml:space="preserve">JANELA DE CORRER EM ALUMINIO ANODIZADO NA COR BRANCA, VIDRO LAMINADO VERDE 6mm, 4 FOLHAS, FIXAÇÃO COM ARGAMASSA, COM VIDROS, PADRONIZADA. AF_07/2016</t>
  </si>
  <si>
    <t xml:space="preserve">94582_Mod</t>
  </si>
  <si>
    <t xml:space="preserve">JANELA DE CORRER EM ALUMINIO ANODIZADO NA COR BRANCA, VIDRO LAMINADO VERDE 6mm, 2 FOLHAS, FIXAÇÃO COM ARGAMASSA, COM VIDROS, PADRONIZADA. AF_07/2016</t>
  </si>
  <si>
    <t xml:space="preserve">JANELA DE ALUMÍNIO TIPO MAXIM-AR, COM VIDROS, BATENTE E FERRAGENS. EXCLUSIVE ALIZAR, ACABAMENTO E CONTRAMARCO. FORNECIMENTO E INSTALAÇÃO. AF_12/2019</t>
  </si>
  <si>
    <t xml:space="preserve">JANELA DE AÇO TIPO BASCULANTE PARA VIDROS, COM BATENTE, FERRAGENS E PINTURA ANTICORROSIVA. EXCLUSIVE VIDROS, ACABAMENTO, ALIZAR E CONTRAMARCO. FORNECIMENTO E INSTALAÇÃO. AF_12/2019</t>
  </si>
  <si>
    <t xml:space="preserve">03.01.303</t>
  </si>
  <si>
    <t xml:space="preserve">PELE DE VIDRO</t>
  </si>
  <si>
    <t xml:space="preserve">CC.0010</t>
  </si>
  <si>
    <t xml:space="preserve">ESQUADRIA TIPO "PELE DE VIDRO", CAIXILHOS FIXOS/MÓVEIS, COR NATURAL, VIDRO FUMÊ TRANSPARÊNCIA 30% - VIDRO LAMINADO 8MM - FORNECIMENTO E INSTALAÇÃO</t>
  </si>
  <si>
    <t xml:space="preserve">03.01.304</t>
  </si>
  <si>
    <t xml:space="preserve">CERCAMENTO E PORTÕES</t>
  </si>
  <si>
    <t xml:space="preserve">CC.0111</t>
  </si>
  <si>
    <t xml:space="preserve">ALAMBRADO EM TUBO DE AÇO INDUSTRIAL DN 2" - CHAPA 13 - MÓDULOS DE 2m x 2m, COM TELA DE ARAME GALVANIZADO LOSANGULAR MALHA 5cm X 5cm COM PROTEÇÃO EXTRA EM ARAME FARPADO - PADRÃO CBMDF</t>
  </si>
  <si>
    <t xml:space="preserve">CC.0112</t>
  </si>
  <si>
    <t xml:space="preserve">ALAMBRADO EM TUBO DE AÇO INDUSTRIAL DN 2" - CHAPA 13 - MÓDULOS DE 2m x 2m, PORTA DE 1m DE LARGURA COM CADEADO, COM TELA DE ARAME GALVANIZADO LOSANGULAR MALHA 5cm X 5cm COM PROTEÇÃO EXTRA EM ARAME FARPADO - PADRÃO CBMDF</t>
  </si>
  <si>
    <t xml:space="preserve">CC.0115</t>
  </si>
  <si>
    <t xml:space="preserve">PORTÃO DE 7,00 + 1,50m, COM CADEADO - EM TUBO DE AÇO INDUSTRIAL DN 2" - CHAPA 13 - COM TELA DE ARAME GALVANIZADO LOSANGULAR MALHA 5cm X 5cm COM PROTEÇÃO EXTRA EM ARAME FARPADO - INCLUSO FUNDAÇÃO - PADRÃO CBMDF</t>
  </si>
  <si>
    <t xml:space="preserve">CC.0116</t>
  </si>
  <si>
    <t xml:space="preserve">INFRAESTRUTURA PARA AUTOMATIZAÇÃO DE PORTÃO - EXCLUSIVE O MOTOR ELÉTRICO DO PORTÃO - PADRÃO CBMDF</t>
  </si>
  <si>
    <t xml:space="preserve">03.01.400</t>
  </si>
  <si>
    <t xml:space="preserve">VIDROS</t>
  </si>
  <si>
    <t xml:space="preserve">ESPELHO CRISTAL, ESPESSURA 4MM, COM PARAFUSOS DE FIXACAO, SEM MOLDURA</t>
  </si>
  <si>
    <t xml:space="preserve">CC.0234</t>
  </si>
  <si>
    <t xml:space="preserve">CAIXILHO FIXO, DE ALUMINIO, PARA VIDRO</t>
  </si>
  <si>
    <t xml:space="preserve">03.01.500</t>
  </si>
  <si>
    <t xml:space="preserve">COBERTURA E FECHAMENTO LATERAL</t>
  </si>
  <si>
    <t xml:space="preserve">TELHAMENTO COM TELHA DE AÇO/ALUMÍNIO E = 0,5 MM, COM ATÉ 2 ÁGUAS, INCLUSO IÇAMENTO. AF_07/2019</t>
  </si>
  <si>
    <t xml:space="preserve">CC.0092</t>
  </si>
  <si>
    <t xml:space="preserve">COBERTURA EM POLICARBONATO ALVEOLAR, ESPESSURA 6 MM, COR CRISTAL, INCLUSO PERFIS ANTICORROSÃO – FORNECIMENTO E MONTAGEM</t>
  </si>
  <si>
    <t xml:space="preserve">RUFO EM CHAPA DE AÇO GALVANIZADO NÚMERO 24, CORTE DE 25 CM, INCLUSO TRANSPORTE VERTICAL. AF_07/2019</t>
  </si>
  <si>
    <t xml:space="preserve">CALHA EM CHAPA DE AÇO GALVANIZADO NÚMERO 24, DESENVOLVIMENTO DE 33 CM, INCLUSO TRANSPORTE VERTICAL. AF_07/2019</t>
  </si>
  <si>
    <t xml:space="preserve">03.01.600</t>
  </si>
  <si>
    <t xml:space="preserve">REVESTIMENTOS</t>
  </si>
  <si>
    <t xml:space="preserve">03.01.601</t>
  </si>
  <si>
    <t xml:space="preserve">REVESTIMENTOS DE PISOS</t>
  </si>
  <si>
    <t xml:space="preserve">REVESTIMENTO CERÂMICO PARA PISO COM PLACAS TIPO PORCELANATO DE DIMENSÕES 60X60 CM APLICADA EM AMBIENTES DE ÁREA MAIOR QUE 10 M². AF_06/2014</t>
  </si>
  <si>
    <t xml:space="preserve">PISO EM GRANILITE, MARMORITE OU GRANITINA EM AMBIENTES INTERNOS. AF_09/2020</t>
  </si>
  <si>
    <t xml:space="preserve">101752_Mod</t>
  </si>
  <si>
    <t xml:space="preserve">PISO EM GRANILITE ANTIDERRAPANTE ESCADA, INCLUSO JUNTAS DE DILATACAO PLASTICAS</t>
  </si>
  <si>
    <t xml:space="preserve">EXECUÇÃO DE PASSEIO (CALÇADA) OU PISO DE CONCRETO COM CONCRETO MOLDADO IN LOCO, USINADO, ACABAMENTO CONVENCIONAL, ESPESSURA 8 CM, ARMADO. AF_07/2016</t>
  </si>
  <si>
    <t xml:space="preserve">CC.0235</t>
  </si>
  <si>
    <t xml:space="preserve">PISO INDUSTRIAL DE ALTA RESISTENCIA, ESPESSURA 8MM, INCLUSO JUNTAS DE DILATACAO PLASTICAS E POLIMENTO MECANIZADO</t>
  </si>
  <si>
    <t xml:space="preserve">03.01.602</t>
  </si>
  <si>
    <t xml:space="preserve">REVESTIMENTOS DE PAREDES</t>
  </si>
  <si>
    <t xml:space="preserve">REVESTIMENTO CERÂMICO PARA PAREDES EXTERNAS EM PASTILHAS DE PORCELANA 5 X 5 CM (PLACAS DE 30 X 30 CM), ALINHADAS A PRUMO, APLICADO EM PANOS COM VÃOS. AF_06/2014</t>
  </si>
  <si>
    <t xml:space="preserve">87273_Mod</t>
  </si>
  <si>
    <t xml:space="preserve">REVESTIMENTO TIPO PORCELANATO PARA PAREDES INTERNAS COM PLACAS DE DIMENSÕES 30X60 CM</t>
  </si>
  <si>
    <t xml:space="preserve">CC.0011</t>
  </si>
  <si>
    <t xml:space="preserve">PAINÉIS EM ALUMÍNIO COMPOSTO (ACM), EM PLACAS DE ESPESSURA 4MM, COR VERMELHA (RED 201)- FORNECIMENTO E INSTALAÇÃO</t>
  </si>
  <si>
    <t xml:space="preserve">03.01.603</t>
  </si>
  <si>
    <t xml:space="preserve">REVESTIMENTOS DE FORROS</t>
  </si>
  <si>
    <t xml:space="preserve">FORRO EM DRYWALL, PARA AMBIENTES COMERCIAIS, INCLUSIVE ESTRUTURA DE FIXAÇÃO. AF_05/2017_P</t>
  </si>
  <si>
    <t xml:space="preserve">CC.0012</t>
  </si>
  <si>
    <t xml:space="preserve">FORRO DE FIBRA MINERAL, PARA AMBIENTES COMERCIAIS, INCLUSIVE ESTRUTURA DE FIXAÇÃO</t>
  </si>
  <si>
    <t xml:space="preserve">96114_Mod</t>
  </si>
  <si>
    <t xml:space="preserve">FORRO EM DRYWALL RESISTENTE AO FOGO, COM PROTEÇÃO EM MANTA DE FIBRA CERÂMICA ESPESSURA 12,5mm, INCLUSIVE ESTRUTURA DE FIXAÇÃO</t>
  </si>
  <si>
    <t xml:space="preserve">03.01.604</t>
  </si>
  <si>
    <t xml:space="preserve">PINTURAS</t>
  </si>
  <si>
    <t xml:space="preserve">03.01.604.01</t>
  </si>
  <si>
    <t xml:space="preserve">PAREDES INTERNAS</t>
  </si>
  <si>
    <t xml:space="preserve">APLICAÇÃO E LIXAMENTO DE MASSA LÁTEX EM PAREDES, DUAS DEMÃOS. AF_06/2014</t>
  </si>
  <si>
    <t xml:space="preserve">APLICAÇÃO MANUAL DE PINTURA COM TINTA LÁTEX ACRÍLICA EM PAREDES, DUAS DEMÃOS. AF_06/2014</t>
  </si>
  <si>
    <t xml:space="preserve">03.01.604.02</t>
  </si>
  <si>
    <t xml:space="preserve">TETOS</t>
  </si>
  <si>
    <t xml:space="preserve">APLICAÇÃO E LIXAMENTO DE MASSA LÁTEX EM TETO, UMA DEMÃO. AF_06/2014</t>
  </si>
  <si>
    <t xml:space="preserve">APLICAÇÃO MANUAL DE PINTURA COM TINTA LÁTEX PVA EM TETO, DUAS DEMÃOS. AF_06/2014</t>
  </si>
  <si>
    <t xml:space="preserve">03.01.604.03</t>
  </si>
  <si>
    <t xml:space="preserve">PAREDES EXTERNAS</t>
  </si>
  <si>
    <t xml:space="preserve">88497_Mod</t>
  </si>
  <si>
    <t xml:space="preserve">APLICAÇÃO E LIXAMENTO DE MASSA ACRÍLICA EM PAREDES EXTERNAS, DUAS DEMÃOS.</t>
  </si>
  <si>
    <t xml:space="preserve">88489_Mod</t>
  </si>
  <si>
    <t xml:space="preserve">APLICAÇÃO MANUAL DE PINTURA COM TINTA LÁTEX ACRÍLICA VERMELHA EM COBOGÓ, DUAS DEMÃOS.</t>
  </si>
  <si>
    <t xml:space="preserve">03.01.604.04</t>
  </si>
  <si>
    <t xml:space="preserve">PISOS</t>
  </si>
  <si>
    <t xml:space="preserve">APLICACAO DE TINTA A BASE DE EPOXI SOBRE PISO</t>
  </si>
  <si>
    <t xml:space="preserve">03.01.604.05</t>
  </si>
  <si>
    <t xml:space="preserve">TUBULAÇÕES</t>
  </si>
  <si>
    <t xml:space="preserve">73924/1_Mod</t>
  </si>
  <si>
    <t xml:space="preserve">PINTURA DE TUBULAÇÃO, ESMALTE SINTÉTICO, DUAS DEMÃOS</t>
  </si>
  <si>
    <t xml:space="preserve">03.01.605</t>
  </si>
  <si>
    <t xml:space="preserve">REVESTIMENTOS ARGAMASSADOS</t>
  </si>
  <si>
    <t xml:space="preserve">03.01.605.01</t>
  </si>
  <si>
    <t xml:space="preserve">CHAPISCO APLICADO EM ALVENARIAS E ESTRUTURAS DE CONCRETO INTERNAS, COM COLHER DE PEDREIRO.  ARGAMASSA TRAÇO 1:3 COM PREPARO EM BETONEIRA 400L. AF_06/2014</t>
  </si>
  <si>
    <t xml:space="preserve">MASSA ÚNICA, PARA RECEBIMENTO DE PINTURA, EM ARGAMASSA TRAÇO 1:2:8, PREPARO MECÂNICO COM BETONEIRA 400L, APLICADA MANUALMENTE EM FACES INTERNAS DE PAREDES, ESPESSURA DE 20MM, COM EXECUÇÃO DE TALISCAS. AF_06/2014</t>
  </si>
  <si>
    <t xml:space="preserve">EMBOÇO, PARA RECEBIMENTO DE CERÂMICA, EM ARGAMASSA TRAÇO 1:2:8, PREPARO MECÂNICO COM BETONEIRA 400L, APLICADO MANUALMENTE EM FACES INTERNAS DE PAREDES, PARA AMBIENTE COM ÁREA  MAIOR QUE 10M2, ESPESSURA DE 20MM, COM EXECUÇÃO DE TALISCAS. AF_06/2014</t>
  </si>
  <si>
    <t xml:space="preserve">03.01.605.02</t>
  </si>
  <si>
    <t xml:space="preserve">CHAPISCO APLICADO EM ALVENARIA (COM PRESENÇA DE VÃOS) E ESTRUTURAS DE CONCRETO DE FACHADA, COM COLHER DE PEDREIRO.  ARGAMASSA TRAÇO 1:3 COM PREPARO EM BETONEIRA 400L. AF_06/2014</t>
  </si>
  <si>
    <t xml:space="preserve">EMBOÇO OU MASSA ÚNICA EM ARGAMASSA TRAÇO 1:2:8, PREPARO MECÂNICO COM BETONEIRA 400 L, APLICADA MANUALMENTE EM PANOS DE FACHADA COM PRESENÇA DE VÃOS, ESPESSURA DE 25 MM. AF_06/2014</t>
  </si>
  <si>
    <t xml:space="preserve">03.01.700</t>
  </si>
  <si>
    <t xml:space="preserve">ACABAMENTOS E ARREMATES</t>
  </si>
  <si>
    <t xml:space="preserve">03.01.701</t>
  </si>
  <si>
    <t xml:space="preserve">RODAPÉS</t>
  </si>
  <si>
    <t xml:space="preserve">73850/1_Mod</t>
  </si>
  <si>
    <t xml:space="preserve">RODAPE EM GRANILITE, ALTURA 15CM</t>
  </si>
  <si>
    <t xml:space="preserve">03.01.702</t>
  </si>
  <si>
    <t xml:space="preserve">SOLEIRAS</t>
  </si>
  <si>
    <t xml:space="preserve">SOLEIRA EM GRANITO, LARGURA 15 CM, ESPESSURA 2,0 CM. AF_09/2020</t>
  </si>
  <si>
    <t xml:space="preserve">84191_Mod2</t>
  </si>
  <si>
    <t xml:space="preserve">SOLEIRA EM GRANILITE, MARMORITE OU GRANITINA ESPESSURA 8 MM, INCLUSO JUNTAS DE DILATACAO PLASTICAS</t>
  </si>
  <si>
    <t xml:space="preserve">03.01.703</t>
  </si>
  <si>
    <t xml:space="preserve">PEITORIS</t>
  </si>
  <si>
    <t xml:space="preserve">84088_Mod</t>
  </si>
  <si>
    <t xml:space="preserve">PEITORIL EM GRANITO, LARGURA DE 20 CM, ESPESSURA 2,0 CM</t>
  </si>
  <si>
    <t xml:space="preserve">03.01.704</t>
  </si>
  <si>
    <t xml:space="preserve">BANCADAS</t>
  </si>
  <si>
    <t xml:space="preserve">CC.0014</t>
  </si>
  <si>
    <t xml:space="preserve">BANCADA EM GRANITO PRETO SÃO GABRIEL, ACABAMENTO POLIDO</t>
  </si>
  <si>
    <t xml:space="preserve">CC.0015</t>
  </si>
  <si>
    <t xml:space="preserve">RODABANCADA EM TODA A EXTENSÃO DO ENGASTAMENTO DO TAMPO COM A ALVENARIA, EM GRANITO PRETO SÃO GABRIEL, DIMENSÕES DE 10X2 CM, COM QUINAS ARREDONDADAS NAS FACES APARENTES E VEDAÇÃO COM SILICONE</t>
  </si>
  <si>
    <t xml:space="preserve">03.01.800</t>
  </si>
  <si>
    <t xml:space="preserve">EQUIPAMENTOS E ACESSÓRIOS</t>
  </si>
  <si>
    <t xml:space="preserve">03.01.801</t>
  </si>
  <si>
    <t xml:space="preserve">CORRIMÃO</t>
  </si>
  <si>
    <t xml:space="preserve">CC.0143</t>
  </si>
  <si>
    <t xml:space="preserve">CORRIMÃO EM AÇO INOX AISI304 #18 ESCOVADO, FABRICADO COM TUBO DUPLO DE 1.1/2" (38,10MM) DE DIÂMETRO E ALTURAS DE 92CM E 70CM. FIXAÇÃO NA PAREDE POR MEIO DE SUPORTES 3/8"E ADESIVO ESTRUTURAL,COM FLANGES PARA ACABAMENTO – FORNECIMENTO E INSTALAÇÃO</t>
  </si>
  <si>
    <t xml:space="preserve">03.01.802</t>
  </si>
  <si>
    <t xml:space="preserve">GUARDA-CORPO</t>
  </si>
  <si>
    <t xml:space="preserve">CC.0144</t>
  </si>
  <si>
    <t xml:space="preserve">GUARDA CORPO EM AÇO INOX AISI304 #18 ESCOVADO, COMPOSTO POR ESTRUTURA TUBULAR (MONTANTES E TUBO SUPERIOR) DE 1.1/2" (38,10MM) DE DIÂMETRO E 110 CM DE ALTURA, FIXADO NO PISO POR MEIO DE VERGALHÃO 5/8" E ADESIVO ESTRUTURAL, COM CANOPLAS PARA ACABAMENTO. POSSUI PERFIS EM "U" VERTICAIS PARA ENCAIXE DE VIDRO VERDE LAMINADO COM ESPESSURA DE 8MM FIXADO POR MEIO DE ENCAIXE NOS PERFIS "U" E SILICONE INCOLOR. - FORNECIMENTO E INSTALAÇÃO</t>
  </si>
  <si>
    <t xml:space="preserve">CC.0145</t>
  </si>
  <si>
    <t xml:space="preserve">CORRIMÃO CENTRAL EM AÇO INOX AISI304 #18 ESCOVADO, COMPOSTO POR MONTANTES E CORRIMÃO DUPLO EM AMBOS OS LADOS COM 1.1/2" (38,10MM) DE DIÂMETRO E ALTURAS DE 92CM E 70CM. FIXAÇÃO NO PISO POR MEIO DE VERGALHÃO 5/8" E ADESIVO ESTRUTURAL, COM CANOPLAS PARA ACABAMENTO. - FORNECIMENTO E INSTALAÇÃO</t>
  </si>
  <si>
    <t xml:space="preserve">03.01.803</t>
  </si>
  <si>
    <t xml:space="preserve">ESCADAS DE FERRO</t>
  </si>
  <si>
    <t xml:space="preserve">CC.0259</t>
  </si>
  <si>
    <t xml:space="preserve">ESCADA TIPO MARINHEIRO EM TUBO ACO GALVANIZADO 1 1/2" 5 DEGRAUS – CÓPIA DE 74194/1 SINAPI 10/2020</t>
  </si>
  <si>
    <t xml:space="preserve">PINTURA COM TINTA ALQUÍDICA DE ACABAMENTO (ESMALTE SINTÉTICO BRILHANTE) APLICADA A ROLO OU PINCEL SOBRE SUPERFÍCIES METÁLICAS (EXCETO PERFIL) EXECUTADO EM OBRA (02 DEMÃOS). AF_01/2020</t>
  </si>
  <si>
    <t xml:space="preserve">03.01.804</t>
  </si>
  <si>
    <t xml:space="preserve">BANCOS E MESAS EM CONCRETO</t>
  </si>
  <si>
    <t xml:space="preserve">CC.0196</t>
  </si>
  <si>
    <t xml:space="preserve">BANCO DE CONCRETO SEM ENCOSTO, 2,00 X 0,45 M</t>
  </si>
  <si>
    <t xml:space="preserve">CC.0197</t>
  </si>
  <si>
    <t xml:space="preserve">MESA QUADRADA 0,90 X 0,90 M E 4 BANCOS QUADRADOS 0,35 X 0,35 M - EM CONCRETO ARMADO POLIDO</t>
  </si>
  <si>
    <t xml:space="preserve">03.01.805</t>
  </si>
  <si>
    <t xml:space="preserve">BASE PARA ARMÁRIOS</t>
  </si>
  <si>
    <t xml:space="preserve">CC.0098</t>
  </si>
  <si>
    <t xml:space="preserve">BASE PARA ARMÁRIOS EM CIMENTO DESEMPENADO, COM ENCHIMENTO EM BLOCO DE CONCRETO CELULAR</t>
  </si>
  <si>
    <t xml:space="preserve">RODAPÉ EM GRANITO, ALTURA 10 CM. AF_09/2020</t>
  </si>
  <si>
    <t xml:space="preserve">03.01.806</t>
  </si>
  <si>
    <t xml:space="preserve">DIVERSOS</t>
  </si>
  <si>
    <t xml:space="preserve">CC.0118</t>
  </si>
  <si>
    <t xml:space="preserve">BARRA DE APOIO 70CM - AÇO POLIDO - FORNECIMENTO E INSTALAÇÃO</t>
  </si>
  <si>
    <t xml:space="preserve">CC.0119</t>
  </si>
  <si>
    <t xml:space="preserve">BARRA DE APOIO 40CM - AÇO POLIDO - FORNECIMENTO E INSTALAÇÃO</t>
  </si>
  <si>
    <t xml:space="preserve">CC.0120</t>
  </si>
  <si>
    <t xml:space="preserve">MOLA AÉREA PARA PORTA DE MADEIRA - FORNECIMENTO E INSTALAÇÃO</t>
  </si>
  <si>
    <t xml:space="preserve">CC.0169</t>
  </si>
  <si>
    <t xml:space="preserve">BOX PARA BANHEIRO EM VIDRO TEMPERADO 8 MM, LISO, INCOLOR, DE CORRER, EM ALUMINÍO BRANCO, INCLUSIVE FERRAGENS - FORNECIMENTO E INSTALAÇÃO</t>
  </si>
  <si>
    <t xml:space="preserve">PAPELEIRA DE PAREDE EM METAL CROMADO SEM TAMPA, INCLUSO FIXAÇÃO. AF_01/2020</t>
  </si>
  <si>
    <t xml:space="preserve">CC.0122</t>
  </si>
  <si>
    <t xml:space="preserve">PRATELEIRA DE VIDRO (ESPESSURA 6MM) - FORNECIMENTO E INSTALAÇÃO</t>
  </si>
  <si>
    <t xml:space="preserve">CC.0123</t>
  </si>
  <si>
    <t xml:space="preserve">SABONETEIRA PAREDE EM VIDRO E METAL CROMADO - FORNECIMENTO E INSTALAÇÃO</t>
  </si>
  <si>
    <t xml:space="preserve">SABONETEIRA PLASTICA TIPO DISPENSER PARA SABONETE LIQUIDO COM RESERVATORIO 800 A 1500 ML, INCLUSO FIXAÇÃO. AF_01/2020</t>
  </si>
  <si>
    <t xml:space="preserve">CC.0124</t>
  </si>
  <si>
    <t xml:space="preserve">TOALHEIRO INTERFOLHADO - FORNECIMENTO E INSTALAÇÃO</t>
  </si>
  <si>
    <t xml:space="preserve">CC.0142</t>
  </si>
  <si>
    <t xml:space="preserve">CONJUNTO DE LIXEIRAS PARA COLETA SELETIVA, EM PROPILENO DE ALTA RESISTÊNCIA, COM ESTRUTURA METÁLICA DE SUSTENTAÇÃO COM PINTURA ELETROSTÁTICA, CAPACIDADE 5 X 50L, CORES AZUL, VERDE, AMARELO, VERMELHO E MARROM – FORNECIMENTO E INSTALAÇÃO</t>
  </si>
  <si>
    <t xml:space="preserve">CC.0175</t>
  </si>
  <si>
    <t xml:space="preserve">CONJUNTO DE MASTRO P/ TRÊS BANDEIRAS E PEDESTAL</t>
  </si>
  <si>
    <t xml:space="preserve">03.02.000</t>
  </si>
  <si>
    <t xml:space="preserve">COMUNICAÇÃO VISUAL</t>
  </si>
  <si>
    <t xml:space="preserve">03.02.100</t>
  </si>
  <si>
    <t xml:space="preserve">LETREIRO E BRASÃO</t>
  </si>
  <si>
    <t xml:space="preserve">CC.0064</t>
  </si>
  <si>
    <t xml:space="preserve">LETREIRO E BRASÃO EM CHAPA METÁLICA MSG 26 - 46MM COM ACABAMENTO EM AÇO ESCOVADO - FORNECIMENTO E INSTALAÇÃO</t>
  </si>
  <si>
    <t xml:space="preserve">PEÇA RETANGULAR PRÉ-MOLDADA, VOLUME DE CONCRETO ACIMA DE 100 LITROS, TAXA DE AÇO APROXIMADA DE 30KG/M³. AF_01/2018</t>
  </si>
  <si>
    <t xml:space="preserve">03.02.200</t>
  </si>
  <si>
    <t xml:space="preserve">PLACAS DE COMUNICAÇÃO VISUAL</t>
  </si>
  <si>
    <t xml:space="preserve">CC.0065</t>
  </si>
  <si>
    <t xml:space="preserve">PLACA DE IDENTIFICAÇÃO DE AMBIENTES DIM. 40X10CM EM CHAPA METÁLICA GALVANIZADA ESPESSURA 1MM, COM PINTURA AUTOMOTIVA VERMELHA E APLICAÇÃO DE ADESIVOS EM FORMAS GEOMÉTRICAS E TEXTOS NA FONTE ARIAL NA COR BRANCA. FIXAÇÃO EM PAREDES DE ALVENARIA OU EM PORTAS COM FITA DUPLA FACE.</t>
  </si>
  <si>
    <t xml:space="preserve">CC.0066</t>
  </si>
  <si>
    <t xml:space="preserve">PLACA DE IDENTIFICAÇÃO DE AMBIENTES DIM. 20X30CM EM CHAPA METÁLICA GALVANIZADA ESPESSURA 1MM, COM PINTURA AUTOMOTIVA VERMELHA E APLICAÇÃO DE ADESIVOS EM FORMAS GEOMÉTRICAS E TEXTOS NA FONTE ARIAL NA COR BRANCA. FIXAÇÃO EM PAREDES DE ALVENARIA OU EM PORTAS COM FITA DUPLA FACE.</t>
  </si>
  <si>
    <t xml:space="preserve">03.03.000</t>
  </si>
  <si>
    <t xml:space="preserve">PAISAGISMO</t>
  </si>
  <si>
    <t xml:space="preserve">PLANTIO DE GRAMA EM PLACAS. AF_05/2018</t>
  </si>
  <si>
    <t xml:space="preserve">98510_Mod</t>
  </si>
  <si>
    <t xml:space="preserve">PLANTIO DE ÁRVORE ORNAMENTAL (IPÊ AMARELO) COM ALTURA DE MUDA MENOR OU IGUAL A 2,00 M. AF_05/2018</t>
  </si>
  <si>
    <t xml:space="preserve">CC.0170</t>
  </si>
  <si>
    <t xml:space="preserve">PAVIMENTAÇÃO ORNAMENTAL COM SEIXO ROLADO ESPALHADO (ESPESSURA 5,0CM)</t>
  </si>
  <si>
    <t xml:space="preserve">CC.0203</t>
  </si>
  <si>
    <t xml:space="preserve">LIMITADOR DE GRAMA COM BORDA FINA, L=12,5 CM</t>
  </si>
  <si>
    <t xml:space="preserve">CC.0204</t>
  </si>
  <si>
    <t xml:space="preserve">CASCA DE PINUS, FORNECIMENTO E INSTALAÇÃO (ESPESSURA 2,5CM)</t>
  </si>
  <si>
    <t xml:space="preserve">CC.0205</t>
  </si>
  <si>
    <t xml:space="preserve">PLANTA - PITEIRA DO CARIBE (AGAVE ANGUSTIFOLIA), FORNECIMENTO E PLANTIO</t>
  </si>
  <si>
    <t xml:space="preserve">CC.0206</t>
  </si>
  <si>
    <t xml:space="preserve">PLANTA - AGAVE (AGAVE ATTENUATA), FORNECIMENTO E PLANTIO</t>
  </si>
  <si>
    <t xml:space="preserve">CC.0207</t>
  </si>
  <si>
    <t xml:space="preserve">PLANTA - PALMEIRA AZUL (BISMARCKIA NOBILIS) (MUDA 2M), FORNECIMENTO E PLANTIO</t>
  </si>
  <si>
    <t xml:space="preserve">CC.0208</t>
  </si>
  <si>
    <t xml:space="preserve">PLANTA - BOUGANVILIA VERMELHA (MUDA 1M), FORNECIMENTO E PLANTIO</t>
  </si>
  <si>
    <t xml:space="preserve">04.01.000</t>
  </si>
  <si>
    <t xml:space="preserve">ÁGUA FRIA</t>
  </si>
  <si>
    <t xml:space="preserve">04.01.100</t>
  </si>
  <si>
    <t xml:space="preserve">ALIMENTAÇÃO</t>
  </si>
  <si>
    <t xml:space="preserve">KIT CAVALETE PARA MEDIÇÃO DE ÁGUA - ENTRADA PRINCIPAL, EM PVC SOLDÁVEL DN 25 (¾")   FORNECIMENTO E INSTALAÇÃO (EXCLUSIVE HIDRÔMETRO). AF_11/2016</t>
  </si>
  <si>
    <t xml:space="preserve">HIDRÔMETRO DN 25 (¾ ), 5,0 M³/H FORNECIMENTO E INSTALAÇÃO. AF_11/2016</t>
  </si>
  <si>
    <t xml:space="preserve">83879_Mod</t>
  </si>
  <si>
    <t xml:space="preserve">LIGACAO DA REDE 75MM AO RAMAL PREDIAL ¾"</t>
  </si>
  <si>
    <t xml:space="preserve">TUBO, PVC, SOLDÁVEL, DN 25MM, INSTALADO EM PRUMADA DE ÁGUA - FORNECIMENTO E INSTALAÇÃO. AF_12/2014</t>
  </si>
  <si>
    <t xml:space="preserve">JOELHO 90 GRAUS, PVC, SOLDÁVEL, DN 25MM, INSTALADO EM PRUMADA DE ÁGUA - FORNECIMENTO E INSTALAÇÃO. AF_12/2014</t>
  </si>
  <si>
    <t xml:space="preserve">04.01.200</t>
  </si>
  <si>
    <t xml:space="preserve">DISTRIBUIÇÃO</t>
  </si>
  <si>
    <t xml:space="preserve">TUBO, PVC, SOLDÁVEL, DN 25MM, INSTALADO EM RAMAL DE DISTRIBUIÇÃO DE ÁGUA - FORNECIMENTO E INSTALAÇÃO. AF_12/2014</t>
  </si>
  <si>
    <t xml:space="preserve">TUBO, PVC, SOLDÁVEL, DN 32MM, INSTALADO EM RAMAL OU SUB-RAMAL DE ÁGUA - FORNECIMENTO E INSTALAÇÃO. AF_12/2014</t>
  </si>
  <si>
    <t xml:space="preserve">TUBO, PVC, SOLDÁVEL, DN 40MM, INSTALADO EM PRUMADA DE ÁGUA - FORNECIMENTO E INSTALAÇÃO. AF_12/2014</t>
  </si>
  <si>
    <t xml:space="preserve">TUBO, PVC, SOLDÁVEL, DN 50MM, INSTALADO EM PRUMADA DE ÁGUA - FORNECIMENTO E INSTALAÇÃO. AF_12/2014</t>
  </si>
  <si>
    <t xml:space="preserve">TUBO, PVC, SOLDÁVEL, DN 75MM, INSTALADO EM PRUMADA DE ÁGUA - FORNECIMENTO E INSTALAÇÃO. AF_12/2014</t>
  </si>
  <si>
    <t xml:space="preserve">TÊ COM BUCHA DE LATÃO NA BOLSA CENTRAL, PVC, SOLDÁVEL, DN 25MM X 3/4, INSTALADO EM RAMAL OU SUB-RAMAL DE ÁGUA - FORNECIMENTO E INSTALAÇÃO. AF_03/2015</t>
  </si>
  <si>
    <t xml:space="preserve">JOELHO 90 GRAUS COM BUCHA DE LATÃO, PVC, SOLDÁVEL, DN 25MM, X 3/4 INSTALADO EM RAMAL OU SUB-RAMAL DE ÁGUA - FORNECIMENTO E INSTALAÇÃO. AF_12/2014</t>
  </si>
  <si>
    <t xml:space="preserve">LUVA COM BUCHA DE LATÃO, PVC, SOLDÁVEL, DN 25MM X 3/4, INSTALADO EM RAMAL DE DISTRIBUIÇÃO DE ÁGUA - FORNECIMENTO E INSTALAÇÃO. AF_12/2014</t>
  </si>
  <si>
    <t xml:space="preserve">TÊ DE REDUÇÃO, PVC, SOLDÁVEL, DN 32MM X 25MM, INSTALADO EM RAMAL DE DISTRIBUIÇÃO DE ÁGUA - FORNECIMENTO E INSTALAÇÃO. AF_12/2014</t>
  </si>
  <si>
    <t xml:space="preserve">TÊ DE REDUÇÃO, PVC, SOLDÁVEL, DN 50MM X 25MM, INSTALADO EM PRUMADA DE ÁGUA - FORNECIMENTO E INSTALAÇÃO. AF_12/2014</t>
  </si>
  <si>
    <t xml:space="preserve">89627_Mod</t>
  </si>
  <si>
    <t xml:space="preserve">TÊ DE REDUÇÃO, PVC, SOLDÁVEL, DN 50MM X 32MM, INSTALADO EM PRUMADA DE ÁGUA - FORNECIMENTO E INSTALAÇÃO. AF_12/2014</t>
  </si>
  <si>
    <t xml:space="preserve">TE DE REDUÇÃO, PVC, SOLDÁVEL, DN 75MM X 50MM, INSTALADO EM PRUMADA DE ÁGUA - FORNECIMENTO E INSTALAÇÃO. AF_12/2014</t>
  </si>
  <si>
    <t xml:space="preserve">TE, PVC, SOLDÁVEL, DN 25MM, INSTALADO EM RAMAL OU SUB-RAMAL DE ÁGUA - FORNECIMENTO E INSTALAÇÃO. AF_12/2014</t>
  </si>
  <si>
    <t xml:space="preserve">TE, PVC, SOLDÁVEL, DN 32MM, INSTALADO EM RAMAL OU SUB-RAMAL DE ÁGUA - FORNECIMENTO E INSTALAÇÃO. AF_12/2014</t>
  </si>
  <si>
    <t xml:space="preserve">TE, PVC, SOLDÁVEL, DN 50MM, INSTALADO EM PRUMADA DE ÁGUA - FORNECIMENTO E INSTALAÇÃO. AF_12/2014</t>
  </si>
  <si>
    <t xml:space="preserve">TE, PVC, SOLDÁVEL, DN 75MM, INSTALADO EM PRUMADA DE ÁGUA - FORNECIMENTO E INSTALAÇÃO. AF_12/2014</t>
  </si>
  <si>
    <t xml:space="preserve">LUVA, PVC, SOLDÁVEL, DN 25MM, INSTALADO EM RAMAL OU SUB-RAMAL DE ÁGUA - FORNECIMENTO E INSTALAÇÃO. AF_12/2014</t>
  </si>
  <si>
    <t xml:space="preserve">LUVA, PVC, SOLDÁVEL, DN 32MM, INSTALADO EM RAMAL OU SUB-RAMAL DE ÁGUA - FORNECIMENTO E INSTALAÇÃO. AF_12/2014</t>
  </si>
  <si>
    <t xml:space="preserve">LUVA, PVC, SOLDÁVEL, DN 50MM, INSTALADO EM PRUMADA DE ÁGUA - FORNECIMENTO E INSTALAÇÃO. AF_12/2014</t>
  </si>
  <si>
    <t xml:space="preserve">LUVA, PVC, SOLDÁVEL, DN 75MM, INSTALADO EM PRUMADA DE ÁGUA - FORNECIMENTO E INSTALAÇÃO. AF_12/2014</t>
  </si>
  <si>
    <t xml:space="preserve">JOELHO 90 GRAUS, PVC, SOLDÁVEL, DN 25MM, INSTALADO EM RAMAL OU SUB-RAMAL DE ÁGUA - FORNECIMENTO E INSTALAÇÃO. AF_12/2014</t>
  </si>
  <si>
    <t xml:space="preserve">JOELHO 90 GRAUS, PVC, SOLDÁVEL, DN 32MM, INSTALADO EM RAMAL DE DISTRIBUIÇÃO DE ÁGUA - FORNECIMENTO E INSTALAÇÃO. AF_12/2014</t>
  </si>
  <si>
    <t xml:space="preserve">JOELHO 90 GRAUS, PVC, SOLDÁVEL, DN 50MM, INSTALADO EM PRUMADA DE ÁGUA - FORNECIMENTO E INSTALAÇÃO. AF_12/2014</t>
  </si>
  <si>
    <t xml:space="preserve">JOELHO 90 GRAUS, PVC, SOLDÁVEL, DN 75MM, INSTALADO EM PRUMADA DE ÁGUA - FORNECIMENTO E INSTALAÇÃO. AF_12/2014</t>
  </si>
  <si>
    <t xml:space="preserve">89413_Mod</t>
  </si>
  <si>
    <t xml:space="preserve">JOELHO 90 GRAUS, REDUÇÃO 32 MM X 25 MM</t>
  </si>
  <si>
    <t xml:space="preserve">JOELHO 45 GRAUS, PVC, SOLDÁVEL, DN 25MM, INSTALADO EM RAMAL DE DISTRIBUIÇÃO DE ÁGUA - FORNECIMENTO E INSTALAÇÃO. AF_12/2014</t>
  </si>
  <si>
    <t xml:space="preserve">JOELHO 45 GRAUS, PVC, SOLDÁVEL, DN 50MM, INSTALADO EM PRUMADA DE ÁGUA - FORNECIMENTO E INSTALAÇÃO. AF_12/2014</t>
  </si>
  <si>
    <t xml:space="preserve">JOELHO 45 GRAUS, PVC, SOLDÁVEL, DN 75MM, INSTALADO EM PRUMADA DE ÁGUA - FORNECIMENTO E INSTALAÇÃO. AF_12/2014</t>
  </si>
  <si>
    <t xml:space="preserve">LUVA DE REDUÇÃO, PVC, SOLDÁVEL, DN 32MM X 25MM, INSTALADO EM RAMAL OU SUB-RAMAL DE ÁGUA - FORNECIMENTO E INSTALAÇÃO. AF_12/2014</t>
  </si>
  <si>
    <t xml:space="preserve">LUVA DE REDUÇÃO, PVC, SOLDÁVEL, DN 50MM X 25MM, INSTALADO EM PRUMADA DE ÁGUA   FORNECIMENTO E INSTALAÇÃO. AF_12/2014</t>
  </si>
  <si>
    <t xml:space="preserve">89579_Mod</t>
  </si>
  <si>
    <t xml:space="preserve">BUCHA DE REDUÇÃO, PVC, SOLDÁVEL, LONGA, DN 50MM X 32MM - FORNECIMENTO E INSTALAÇÃO.</t>
  </si>
  <si>
    <t xml:space="preserve">89579_Mod2</t>
  </si>
  <si>
    <t xml:space="preserve">BUCHA DE REDUCAO, PVC, SOLDAVEL, LONGA, COM 50MM X 40MM - FORNECIMENTO E INSTALAÇÃO</t>
  </si>
  <si>
    <t xml:space="preserve">89605_Mod</t>
  </si>
  <si>
    <t xml:space="preserve">BUCHA DE REDUCAO, PVC, SOLDAVEL, LONGA, DN 75 X 50 MM - FORNECIMENTO E INSTALAÇÃO.</t>
  </si>
  <si>
    <t xml:space="preserve">REGISTRO DE GAVETA BRUTO, LATÃO, ROSCÁVEL, 2 1/2, INSTALADO EM RESERVAÇÃO DE ÁGUA DE EDIFICAÇÃO QUE POSSUA RESERVATÓRIO DE FIBRA/FIBROCIMENTO  FORNECIMENTO E INSTALAÇÃO. AF_06/2016</t>
  </si>
  <si>
    <t xml:space="preserve">ADAPTADOR CURTO COM BOLSA E ROSCA PARA REGISTRO, PVC, SOLDÁVEL, DN 75MM X 2.1/2, INSTALADO EM PRUMADA DE ÁGUA - FORNECIMENTO E INSTALAÇÃO. AF_12/2014</t>
  </si>
  <si>
    <t xml:space="preserve">REGISTRO DE GAVETA BRUTO, LATÃO, ROSCÁVEL, 1 1/2, INSTALADO EM RESERVAÇÃO DE ÁGUA DE EDIFICAÇÃO QUE POSSUA RESERVATÓRIO DE FIBRA/FIBROCIMENTO  FORNECIMENTO E INSTALAÇÃO. AF_06/2016</t>
  </si>
  <si>
    <t xml:space="preserve">REGISTRO DE GAVETA BRUTO, LATÃO, ROSCÁVEL, 1 1/2, COM ACABAMENTO E CANOPLA CROMADOS, INSTALADO EM RESERVAÇÃO DE ÁGUA DE EDIFICAÇÃO QUE POSSUA RESERVATÓRIO DE FIBRA/FIBROCIMENTO  FORNECIMENTO E INSTALAÇÃO. AF_06/2016</t>
  </si>
  <si>
    <t xml:space="preserve">ADAPTADOR CURTO COM BOLSA E ROSCA PARA REGISTRO, PVC, SOLDÁVEL, DN 50MM X 1.1/2, INSTALADO EM PRUMADA DE ÁGUA - FORNECIMENTO E INSTALAÇÃO. AF_12/2014</t>
  </si>
  <si>
    <t xml:space="preserve">REGISTRO DE GAVETA BRUTO, LATÃO, ROSCÁVEL, 1, COM ACABAMENTO E CANOPLA CROMADOS, INSTALADO EM RESERVAÇÃO DE ÁGUA DE EDIFICAÇÃO QUE POSSUA RESERVATÓRIO DE FIBRA/FIBROCIMENTO  FORNECIMENTO E INSTALAÇÃO. AF_06/2016</t>
  </si>
  <si>
    <t xml:space="preserve">ADAPTADOR CURTO COM BOLSA E ROSCA PARA REGISTRO, PVC, SOLDÁVEL, DN 32MM X 1, INSTALADO EM RAMAL DE DISTRIBUIÇÃO DE ÁGUA - FORNECIMENTO E INSTALAÇÃO. AF_12/2014</t>
  </si>
  <si>
    <t xml:space="preserve">REGISTRO DE GAVETA BRUTO, LATÃO, ROSCÁVEL, 3/4", COM ACABAMENTO E CANOPLA CROMADOS. FORNECIDO E INSTALADO EM RAMAL DE ÁGUA. AF_12/2014</t>
  </si>
  <si>
    <t xml:space="preserve">REGISTRO DE ESFERA, PVC, SOLDÁVEL, DN  25 MM, INSTALADO EM RESERVAÇÃO DE ÁGUA DE EDIFICAÇÃO QUE POSSUA RESERVATÓRIO DE FIBRA/FIBROCIMENTO   FORNECIMENTO E INSTALAÇÃO. AF_06/2016</t>
  </si>
  <si>
    <t xml:space="preserve">REGISTRO DE PRESSÃO BRUTO, LATÃO, ROSCÁVEL, 3/4", COM ACABAMENTO E CANOPLA CROMADOS. FORNECIDO E INSTALADO EM RAMAL DE ÁGUA. AF_12/2014</t>
  </si>
  <si>
    <t xml:space="preserve">ADAPTADOR CURTO COM BOLSA E ROSCA PARA REGISTRO, PVC, SOLDÁVEL, DN 25MM X 3/4, INSTALADO EM RAMAL OU SUB-RAMAL DE ÁGUA - FORNECIMENTO E INSTALAÇÃO. AF_12/2014</t>
  </si>
  <si>
    <t xml:space="preserve">ADAPTADOR COM FLANGE E ANEL DE VEDAÇÃO, PVC, SOLDÁVEL, DN 60 MM X 2 , INSTALADO EM RESERVAÇÃO DE ÁGUA DE EDIFICAÇÃO QUE POSSUA RESERVATÓRIO DE FIBRA/FIBROCIMENTO   FORNECIMENTO E INSTALAÇÃO. AF_06/2016</t>
  </si>
  <si>
    <t xml:space="preserve">73916/2_Mod</t>
  </si>
  <si>
    <t xml:space="preserve">SINALIZAÇÃO DE ÁGUA NÃO POTÁVEL, 15X20CM - FORNECIMENTO E INSTALAÇÃO</t>
  </si>
  <si>
    <t xml:space="preserve">VÁLVULA DE RETENÇÃO VERTICAL, DE BRONZE, ROSCÁVEL, 1 1/4" - FORNECIMENTO E INSTALAÇÃO. AF_01/2019</t>
  </si>
  <si>
    <t xml:space="preserve">ADAPTADOR CURTO COM BOLSA E ROSCA PARA REGISTRO, PVC, SOLDÁVEL, DN 40MM X 1.1/2, INSTALADO EM PRUMADA DE ÁGUA - FORNECIMENTO E INSTALAÇÃO. AF_12/2014</t>
  </si>
  <si>
    <t xml:space="preserve">VÁLVULA DE RETENÇÃO VERTICAL, DE BRONZE, ROSCÁVEL, 1" - FORNECIMENTO E INSTALAÇÃO. AF_01/2019</t>
  </si>
  <si>
    <t xml:space="preserve">VÁLVULA DE RETENÇÃO VERTICAL, DE BRONZE, ROSCÁVEL, 3/4" - FORNECIMENTO E INSTALAÇÃO. AF_01/2019</t>
  </si>
  <si>
    <t xml:space="preserve">CAIXA ENTERRADA ELÉTRICA RETANGULAR, EM ALVENARIA COM TIJOLOS CERÂMICOS MACIÇOS, FUNDO COM BRITA, DIMENSÕES INTERNAS: 0,3X0,3X0,3 M. AF_05/2018</t>
  </si>
  <si>
    <t xml:space="preserve">TAMPA EM CONCRETO ARMADO 60X60X5CM P/CX INSPECAO/FOSSA SEPTICA</t>
  </si>
  <si>
    <t xml:space="preserve">FIXAÇÃO DE TUBOS HORIZONTAIS DE PVC, CPVC OU COBRE DIÂMETROS MENORES OU IGUAIS A 40 MM COM ABRAÇADEIRA METÁLICA FLEXÍVEL 18 MM, FIXADA DIRETAMENTE NA LAJE. AF_05/2015</t>
  </si>
  <si>
    <t xml:space="preserve">FIXAÇÃO DE TUBOS VERTICAIS DE PPR DIÂMETROS MENORES OU IGUAIS A 40 MM COM ABRAÇADEIRA METÁLICA RÍGIDA TIPO D 1/2", FIXADA EM PERFILADO EM ALVENARIA. AF_05/2015</t>
  </si>
  <si>
    <t xml:space="preserve">FIXAÇÃO DE TUBOS HORIZONTAIS DE PVC, CPVC OU COBRE DIÂMETROS MAIORES QUE 40 MM E MENORES OU IGUAIS A 75 MM COM ABRAÇADEIRA METÁLICA FLEXÍVEL 18 MM, FIXADA DIRETAMENTE NA LAJE. AF_05/2015</t>
  </si>
  <si>
    <t xml:space="preserve">FIXAÇÃO DE TUBOS VERTICAIS DE PPR DIÂMETROS MAIORES QUE 40 MM E MENORES OU IGUAIS A 75 MM COM ABRAÇADEIRA METÁLICA RÍGIDA TIPO D 1 1/2", FIXADA EM PERFILADO EM ALVENARIA. AF_05/2015</t>
  </si>
  <si>
    <t xml:space="preserve">04.01.300</t>
  </si>
  <si>
    <t xml:space="preserve">APARELHOS</t>
  </si>
  <si>
    <t xml:space="preserve">CUBA DE EMBUTIR OVAL EM LOUÇA BRANCA, 35 X 50CM OU EQUIVALENTE, INCLUSO VÁLVULA E SIFÃO TIPO GARRAFA EM METAL CROMADO - FORNECIMENTO E INSTALAÇÃO. AF_01/2020</t>
  </si>
  <si>
    <t xml:space="preserve">86906_Mod</t>
  </si>
  <si>
    <t xml:space="preserve">TORNEIRA FECHAMENTO AUTOMÁTICO DE MESA, CROMADA, 1/2" OU 3/4", PARA LAVATÓRIO - FORNECIMENTO E INSTALAÇÃO. AF_12/2013</t>
  </si>
  <si>
    <t xml:space="preserve">86932_Mod</t>
  </si>
  <si>
    <t xml:space="preserve">VASO SANITÁRIO SIFONADO COM CAIXA ACOPLADA LOUÇA BRANCA, COM ASSENTO SANITÁRIO, INCLUSO ENGATE FLEXÍVEL EM METAL CROMADO, 1/2? X 40CM, PARAFUSOS PARA FIXAÇÃO E ANEL DE VEDAÇÃO - FORNECIMENTO E INSTALAÇÃO.</t>
  </si>
  <si>
    <t xml:space="preserve">95741_Mod</t>
  </si>
  <si>
    <t xml:space="preserve">VASO SANITARIO SIFONADO CONVENCIONAL PARA PCD SEM FURO FRONTAL COM LOUÇA BRANCA, COM ASSENTO SANITÁRIO PARA PCD - FORNECIMENTO E INSTALAÇÃO. AF_10/2016</t>
  </si>
  <si>
    <t xml:space="preserve">99635_Mod</t>
  </si>
  <si>
    <t xml:space="preserve">VÁLVULA DE DESCARGA METÁLICA, BASE 1 1/2 ", ACABAMENTO METALICO CROMADO PARA PCD - FORNECIMENTO E INSTALAÇÃO. AF_01/2019</t>
  </si>
  <si>
    <t xml:space="preserve">CC.0078</t>
  </si>
  <si>
    <t xml:space="preserve">DUCHA HIGIÊNICA COM REGISTRO, ACABAMENTO CROMADO - FORNECIMENTO E INSTALAÇÃO</t>
  </si>
  <si>
    <t xml:space="preserve">CUBA DE EMBUTIR DE AÇO INOXIDÁVEL MÉDIA, INCLUSO VÁLVULA TIPO AMERICANA EM METAL CROMADO E SIFÃO FLEXÍVEL EM PVC - FORNECIMENTO E INSTALAÇÃO. AF_01/2020</t>
  </si>
  <si>
    <t xml:space="preserve">ENGATE FLEXÍVEL EM INOX, 1/2  X 30CM - FORNECIMENTO E INSTALAÇÃO. AF_01/2020</t>
  </si>
  <si>
    <t xml:space="preserve">TORNEIRA CROMADA TUBO MÓVEL, DE MESA, 1/2 OU 3/4, PARA PIA DE COZINHA, PADRÃO ALTO - FORNECIMENTO E INSTALAÇÃO. AF_01/2020</t>
  </si>
  <si>
    <t xml:space="preserve">86910_Mod</t>
  </si>
  <si>
    <t xml:space="preserve">TORNEIRA DE JARDIM, ACABAMENTO CROMADO - FORNECIMENTO E INSTALAÇÃO</t>
  </si>
  <si>
    <t xml:space="preserve">MICTÓRIO SIFONADO LOUÇA BRANCA  PADRÃO MÉDIO  FORNECIMENTO E INSTALAÇÃO. AF_01/2020</t>
  </si>
  <si>
    <t xml:space="preserve">04.02.000</t>
  </si>
  <si>
    <t xml:space="preserve">ÁGUA QUENTE</t>
  </si>
  <si>
    <t xml:space="preserve">04.02.100</t>
  </si>
  <si>
    <t xml:space="preserve">TUBULAÇÕES E CONEXÕES EM COBRE</t>
  </si>
  <si>
    <t xml:space="preserve">TUBO EM COBRE RÍGIDO, DN 22 MM, CLASSE E, COM ISOLAMENTO, INSTALADO EM RAMAL E SUB-RAMAL  FORNECIMENTO E INSTALAÇÃO. AF_12/2015</t>
  </si>
  <si>
    <t xml:space="preserve">TUBO EM COBRE RÍGIDO, DN 28 MM, CLASSE E, COM ISOLAMENTO, INSTALADO EM RAMAL DE DISTRIBUIÇÃO  FORNECIMENTO E INSTALAÇÃO. AF_12/2015</t>
  </si>
  <si>
    <t xml:space="preserve">TUBO EM COBRE RÍGIDO, DN 35 MM, CLASSE E, COM ISOLAMENTO, INSTALADO EM PRUMADA  FORNECIMENTO E INSTALAÇÃO. AF_12/2015</t>
  </si>
  <si>
    <t xml:space="preserve">REGISTRO DE GAVETA BRUTO, LATÃO, ROSCÁVEL, 1 1/4, INSTALADO EM RESERVAÇÃO DE ÁGUA DE EDIFICAÇÃO QUE POSSUA RESERVATÓRIO DE FIBRA/FIBROCIMENTO  FORNECIMENTO E INSTALAÇÃO. AF_06/2016</t>
  </si>
  <si>
    <t xml:space="preserve">93059_Mod1</t>
  </si>
  <si>
    <t xml:space="preserve">CONECTOR EM BRONZE/LATÃO, DN 35 MM X 1.1/4", SEM ANEL DE SOLDA, BOLSA X ROSCA F - FORNECIMENTO E INSTALAÇÃO.</t>
  </si>
  <si>
    <t xml:space="preserve">REGISTRO DE GAVETA BRUTO, LATÃO, ROSCÁVEL, 1, INSTALADO EM RESERVAÇÃO DE ÁGUA DE EDIFICAÇÃO QUE POSSUA RESERVATÓRIO DE FIBRA/FIBROCIMENTO  FORNECIMENTO E INSTALAÇÃO. AF_06/2016</t>
  </si>
  <si>
    <t xml:space="preserve">93059_Mod</t>
  </si>
  <si>
    <t xml:space="preserve">CONECTOR EM BRONZE/LATÃO, DN 28 MM X 1", SEM ANEL DE SOLDA, BOLSA X ROSCA F - FORNECIMENTO E INSTALAÇÃO.</t>
  </si>
  <si>
    <t xml:space="preserve">REGISTRO DE GAVETA BRUTO, LATÃO, ROSCÁVEL, 3/4", FORNECIDO E INSTALADO EM RAMAL DE ÁGUA. AF_12/2014</t>
  </si>
  <si>
    <t xml:space="preserve">CONECTOR EM BRONZE/LATÃO, DN 22 MM X 3/4", SEM ANEL DE SOLDA, BOLSA X ROSCA F, INSTALADO EM RAMAL E SUB-RAMAL  FORNECIMENTO E INSTALAÇÃO. AF_01/2016</t>
  </si>
  <si>
    <t xml:space="preserve">COTOVELO EM COBRE, DN 22 MM, 90 GRAUS, SEM ANEL DE SOLDA, INSTALADO EM RAMAL E SUB-RAMAL  FORNECIMENTO E INSTALAÇÃO. AF_12/2015</t>
  </si>
  <si>
    <t xml:space="preserve">COTOVELO EM COBRE, DN 28 MM, 90 GRAUS, SEM ANEL DE SOLDA, INSTALADO EM RAMAL DE DISTRIBUIÇÃO  FORNECIMENTO E INSTALAÇÃO. AF_12/2015</t>
  </si>
  <si>
    <t xml:space="preserve">COTOVELO EM COBRE, DN 35 MM, 90 GRAUS, SEM ANEL DE SOLDA, INSTALADO EM PRUMADA  FORNECIMENTO E INSTALAÇÃO. AF_12/2015</t>
  </si>
  <si>
    <t xml:space="preserve">TE EM COBRE, DN 28 MM, SEM ANEL DE SOLDA, INSTALADO EM RAMAL DE DISTRIBUIÇÃO  FORNECIMENTO E INSTALAÇÃO. AF_12/2015</t>
  </si>
  <si>
    <t xml:space="preserve">TE EM COBRE, DN 35 MM, SEM ANEL DE SOLDA, INSTALADO EM PRUMADA  FORNECIMENTO E INSTALAÇÃO. AF_12/2015</t>
  </si>
  <si>
    <t xml:space="preserve">93121_Mod</t>
  </si>
  <si>
    <t xml:space="preserve">COTOVELO 90º, COBRE, SOLDA X ROSCA MACHO N.707-4, SEM ANEL DE SOLDA, MEDIDA 28 X 1” - FORNECIMENTO E INSTALAÇÃO</t>
  </si>
  <si>
    <t xml:space="preserve">93121_Mod2</t>
  </si>
  <si>
    <t xml:space="preserve">COTOVELO 90º COBRE SOLDA X ROSCA MACHO N.707-4, SEM ANEL DE SOLDA, MEDIDA 35 X 1.1/4” - FORNECIMENTO E INSTALAÇÃO</t>
  </si>
  <si>
    <t xml:space="preserve">04.02.200</t>
  </si>
  <si>
    <t xml:space="preserve">TUBULAÇÕES E CONEXÕES EM CPVC</t>
  </si>
  <si>
    <t xml:space="preserve">TUBO, CPVC, SOLDÁVEL, DN 22MM, INSTALADO EM RAMAL OU SUB-RAMAL DE ÁGUA - FORNECIMENTO E INSTALAÇÃO. AF_12/2014</t>
  </si>
  <si>
    <t xml:space="preserve">TUBO, CPVC, SOLDÁVEL, DN 28MM, INSTALADO EM RAMAL DE DISTRIBUIÇÃO DE ÁGUA - FORNECIMENTO E INSTALAÇÃO. AF_12/2014</t>
  </si>
  <si>
    <t xml:space="preserve">TUBO, CPVC, SOLDÁVEL, DN 35MM, INSTALADO EM PRUMADA DE ÁGUA  FORNECIMENTO E INSTALAÇÃO. AF_12/2014</t>
  </si>
  <si>
    <t xml:space="preserve">TE, CPVC, SOLDÁVEL, DN 22MM, INSTALADO EM RAMAL OU SUB-RAMAL DE ÁGUA - FORNECIMENTO E INSTALAÇÃO. AF_12/2014</t>
  </si>
  <si>
    <t xml:space="preserve">TÊ, CPVC, SOLDÁVEL, DN 28MM, INSTALADO EM RAMAL DE DISTRIBUIÇÃO DE ÁGUA - FORNECIMENTO E INSTALAÇÃO. AF_12/2014</t>
  </si>
  <si>
    <t xml:space="preserve">89842_Mod</t>
  </si>
  <si>
    <t xml:space="preserve">TÊ DE REDUÇÃO, CPVC, SOLDÁVEL, DN 35 X 28 MM - FORNECIMENTO E INSTALAÇÃO</t>
  </si>
  <si>
    <t xml:space="preserve">89768_Mod</t>
  </si>
  <si>
    <t xml:space="preserve">TÊ DE REDUÇÃO, CPVC, SOLDÁVEL, DN 28 X 22 MM – FORNECIMENTO E INSTALAÇÃO</t>
  </si>
  <si>
    <t xml:space="preserve">JOELHO 90 GRAUS, CPVC, SOLDÁVEL, DN 22MM, INSTALADO EM RAMAL OU SUB-RAMAL DE ÁGUA - FORNECIMENTO E INSTALAÇÃO. AF_12/2014</t>
  </si>
  <si>
    <t xml:space="preserve">JOELHO 90 GRAUS, CPVC, SOLDÁVEL, DN 28MM, INSTALADO EM RAMAL DE DISTRIBUIÇÃO DE ÁGUA   FORNECIMENTO E INSTALAÇÃO. AF_12/2014</t>
  </si>
  <si>
    <t xml:space="preserve">JOELHO 90 GRAUS, CPVC, SOLDÁVEL, DN 35MM, INSTALADO EM PRUMADA DE ÁGUA  FORNECIMENTO E INSTALAÇÃO. AF_12/2014</t>
  </si>
  <si>
    <t xml:space="preserve">JOELHO 45 GRAUS, CPVC, SOLDÁVEL, DN 22MM, INSTALADO EM RAMAL OU SUB-RAMAL DE ÁGUA - FORNECIMENTO E INSTALAÇÃO. AF_12/2014</t>
  </si>
  <si>
    <t xml:space="preserve">JOELHO 45 GRAUS, CPVC, SOLDÁVEL, DN 28MM, INSTALADO EM RAMAL DE DISTRIBUIÇÃO DE ÁGUA   FORNECIMENTO E INSTALAÇÃO. AF_12/2014</t>
  </si>
  <si>
    <t xml:space="preserve">BUCHA DE REDUÇÃO, CPVC, SOLDÁVEL, DN28MM X 22MM, INSTALADO EM RAMAL OU SUB-RAMAL DE ÁGUA  FORNECIMENTO E INSTALAÇÃO. AF_12/2014</t>
  </si>
  <si>
    <t xml:space="preserve">89764_Mod</t>
  </si>
  <si>
    <t xml:space="preserve">BUCHA DE REDUÇÃO, CPVC, SOLDÁVEL, DN35MM X 22MM - FORNECIMENTO E INSTALAÇÃO</t>
  </si>
  <si>
    <t xml:space="preserve">89826_Mod</t>
  </si>
  <si>
    <t xml:space="preserve">LUVA DE TRANSIÇÃO, CPVC, SOLDÁVEL 28 MM X 1” - FORNECIMENTO E INSTALAÇÃO</t>
  </si>
  <si>
    <t xml:space="preserve">89826_Mod2</t>
  </si>
  <si>
    <t xml:space="preserve">LUVA DE TRANSIÇÃO, CPVC, SOLDÁVEL 35 MM X 1.1/4” - FORNECIMENTO E INSTALAÇÃO</t>
  </si>
  <si>
    <t xml:space="preserve">TE MISTURADOR DE TRANSIÇÃO, CPVC, SOLDÁVEL, DN 22MM X 3/4", INSTALADO EM RAMAL OU SUB-RAMAL DE ÁGUA - FORNECIMENTO E INSTALAÇÃO. AF_12/2014</t>
  </si>
  <si>
    <t xml:space="preserve">CONECTOR, CPVC, SOLDÁVEL, DN22MM X 3/4", INSTALADO EM RAMAL OU SUB-RAMAL DE ÁGUA - FORNECIMENTO E INSTALAÇÃO. AF_12/2014</t>
  </si>
  <si>
    <t xml:space="preserve">JOELHO DE TRANSIÇÃO, 90 GRAUS, CPVC, SOLDÁVEL, DN 22MM X 3/4", INSTALADO EM RAMAL OU SUB-RAMAL DE ÁGUA - FORNECIMENTO E INSTALAÇÃO. AF_12/2014</t>
  </si>
  <si>
    <t xml:space="preserve">CURVA DE TRANSPOSIÇÃO, CPVC, SOLDÁVEL, DN22MM, INSTALADO EM RAMAL OU SUB-RAMAL DE ÁGUA  FORNECIMENTO E INSTALAÇÃO. AF_12/2014</t>
  </si>
  <si>
    <t xml:space="preserve">LUVA, CPVC, SOLDÁVEL, DN 22MM, INSTALADO EM RAMAL DE DISTRIBUIÇÃO DE ÁGUA   FORNECIMENTO E INSTALAÇÃO. AF_12/2014</t>
  </si>
  <si>
    <t xml:space="preserve">LUVA, CPVC, SOLDÁVEL, DN 28MM, INSTALADO EM RAMAL DE DISTRIBUIÇÃO DE ÁGUA   FORNECIMENTO E INSTALAÇÃO. AF_12/2014</t>
  </si>
  <si>
    <t xml:space="preserve">LUVA, CPVC, SOLDÁVEL, DN 35MM, INSTALADO EM PRUMADA DE ÁGUA  FORNECIMENTO E INSTALAÇÃO. AF_12/2014</t>
  </si>
  <si>
    <t xml:space="preserve">04.02.300</t>
  </si>
  <si>
    <t xml:space="preserve">9535_Mod</t>
  </si>
  <si>
    <t xml:space="preserve">DUCHA METÁLICA DE PAREDE, ARTICULÁVEL, COM BRAÇO/CANO, SEM DESVIADOR - FORNECIMENTO E INSTALAÇÃO</t>
  </si>
  <si>
    <t xml:space="preserve">04.03.000</t>
  </si>
  <si>
    <t xml:space="preserve">DRENAGEM DE ÁGUAS PLUVIAIS</t>
  </si>
  <si>
    <t xml:space="preserve">04.03.100</t>
  </si>
  <si>
    <t xml:space="preserve">TUBULAÇÕES E CONEXÕES PVC SÉRIE REFORÇADA</t>
  </si>
  <si>
    <t xml:space="preserve">TUBO PVC, SÉRIE R, ÁGUA PLUVIAL, DN 75 MM, FORNECIDO E INSTALADO EM CONDUTORES VERTICAIS DE ÁGUAS PLUVIAIS. AF_12/2014</t>
  </si>
  <si>
    <t xml:space="preserve">TUBO PVC, SÉRIE R, ÁGUA PLUVIAL, DN 100 MM, FORNECIDO E INSTALADO EM RAMAL DE ENCAMINHAMENTO. AF_12/2014</t>
  </si>
  <si>
    <t xml:space="preserve">TUBO PVC, SÉRIE R, ÁGUA PLUVIAL, DN 100 MM, FORNECIDO E INSTALADO EM CONDUTORES VERTICAIS DE ÁGUAS PLUVIAIS. AF_12/2014</t>
  </si>
  <si>
    <t xml:space="preserve">TUBO PVC, SÉRIE R, ÁGUA PLUVIAL, DN 150 MM, FORNECIDO E INSTALADO EM CONDUTORES VERTICAIS DE ÁGUAS PLUVIAIS. AF_12/2014</t>
  </si>
  <si>
    <t xml:space="preserve">TUBO DE PVC PARA REDE COLETORA DE ESGOTO DE PAREDE MACIÇA, DN 150 MM, JUNTA ELÁSTICA, INSTALADO EM LOCAL COM NÍVEL BAIXO DE INTERFERÊNCIAS - FORNECIMENTO E ASSENTAMENTO. AF_06/2015</t>
  </si>
  <si>
    <t xml:space="preserve">TUBO DE PVC PARA REDE COLETORA DE ESGOTO DE PAREDE MACIÇA, DN 200 MM, JUNTA ELÁSTICA, INSTALADO EM LOCAL COM NÍVEL BAIXO DE INTERFERÊNCIAS - FORNECIMENTO E ASSENTAMENTO. AF_06/2015</t>
  </si>
  <si>
    <t xml:space="preserve">CURVA 87 GRAUS E 30 MINUTOS, PVC, SERIE R, ÁGUA PLUVIAL, DN 100 MM, JUNTA ELÁSTICA, FORNECIDO E INSTALADO EM RAMAL DE ENCAMINHAMENTO. AF_12/2014</t>
  </si>
  <si>
    <t xml:space="preserve">CURVA 87 GRAUS E 30 MINUTOS, PVC, SERIE R, ÁGUA PLUVIAL, DN 150 MM, JUNTA ELÁSTICA, FORNECIDO E INSTALADO EM CONDUTORES VERTICAIS DE ÁGUAS PLUVIAIS. AF_12/2014</t>
  </si>
  <si>
    <t xml:space="preserve">JOELHO 90 GRAUS, PVC, SERIE R, ÁGUA PLUVIAL, DN 75 MM, JUNTA ELÁSTICA, FORNECIDO E INSTALADO EM CONDUTORES VERTICAIS DE ÁGUAS PLUVIAIS. AF_12/2014</t>
  </si>
  <si>
    <t xml:space="preserve">JOELHO 90 GRAUS, PVC, SERIE R, ÁGUA PLUVIAL, DN 100 MM, JUNTA ELÁSTICA, FORNECIDO E INSTALADO EM CONDUTORES VERTICAIS DE ÁGUAS PLUVIAIS. AF_12/2014</t>
  </si>
  <si>
    <t xml:space="preserve">JOELHO 90 GRAUS, PVC, SERIE R, ÁGUA PLUVIAL, DN 150 MM, JUNTA ELÁSTICA, FORNECIDO E INSTALADO EM CONDUTORES VERTICAIS DE ÁGUAS PLUVIAIS. AF_12/2014</t>
  </si>
  <si>
    <t xml:space="preserve">JOELHO 45 GRAUS, PVC, SERIE R, ÁGUA PLUVIAL, DN 100 MM, JUNTA ELÁSTICA, FORNECIDO E INSTALADO EM RAMAL DE ENCAMINHAMENTO. AF_12/2014</t>
  </si>
  <si>
    <t xml:space="preserve">JOELHO 45 GRAUS, PVC, SERIE R, ÁGUA PLUVIAL, DN 150 MM, JUNTA ELÁSTICA, FORNECIDO E INSTALADO EM CONDUTORES VERTICAIS DE ÁGUAS PLUVIAIS. AF_12/2014</t>
  </si>
  <si>
    <t xml:space="preserve">JUNÇÃO SIMPLES, PVC, SERIE R, ÁGUA PLUVIAL, DN 150 X 100 MM, JUNTA ELÁSTICA, FORNECIDO E INSTALADO EM CONDUTORES VERTICAIS DE ÁGUAS PLUVIAIS. AF_12/2014</t>
  </si>
  <si>
    <t xml:space="preserve">JUNÇÃO SIMPLES, PVC, SERIE R, ÁGUA PLUVIAL, DN 150 X 150 MM, JUNTA ELÁSTICA, FORNECIDO E INSTALADO EM CONDUTORES VERTICAIS DE ÁGUAS PLUVIAIS. AF_12/2014</t>
  </si>
  <si>
    <t xml:space="preserve">LUVA SIMPLES, PVC, SERIE R, ÁGUA PLUVIAL, DN 75 MM, JUNTA ELÁSTICA, FORNECIDO E INSTALADO EM CONDUTORES VERTICAIS DE ÁGUAS PLUVIAIS. AF_12/2014</t>
  </si>
  <si>
    <t xml:space="preserve">LUVA SIMPLES, PVC, SERIE R, ÁGUA PLUVIAL, DN 100 MM, JUNTA ELÁSTICA, FORNECIDO E INSTALADO EM CONDUTORES VERTICAIS DE ÁGUAS PLUVIAIS. AF_12/2014</t>
  </si>
  <si>
    <t xml:space="preserve">LUVA SIMPLES, PVC, SERIE R, ÁGUA PLUVIAL, DN 150 MM, JUNTA ELÁSTICA, FORNECIDO E INSTALADO EM CONDUTORES VERTICAIS DE ÁGUAS PLUVIAIS. AF_12/2014</t>
  </si>
  <si>
    <t xml:space="preserve">REDUÇÃO EXCÊNTRICA, PVC, SERIE R, ÁGUA PLUVIAL, DN 100 X 75 MM, JUNTA ELÁSTICA, FORNECIDO E INSTALADO EM RAMAL DE ENCAMINHAMENTO. AF_12/2014</t>
  </si>
  <si>
    <t xml:space="preserve">REDUÇÃO EXCÊNTRICA, PVC, SERIE R, ÁGUA PLUVIAL, DN 150 X 100 MM, JUNTA ELÁSTICA, FORNECIDO E INSTALADO EM CONDUTORES VERTICAIS DE ÁGUAS PLUVIAIS. AF_12/2014</t>
  </si>
  <si>
    <t xml:space="preserve">FIXAÇÃO DE TUBOS HORIZONTAIS DE PVC, CPVC OU COBRE DIÂMETROS MAIORES QUE 75 MM COM ABRAÇADEIRA METÁLICA FLEXÍVEL 18 MM, FIXADA DIRETAMENTE NA LAJE. AF_05/2015</t>
  </si>
  <si>
    <t xml:space="preserve">FIXAÇÃO DE TUBOS VERTICAIS DE PPR DIÂMETROS MAIORES QUE 75 MM COM ABRAÇADEIRA METÁLICA RÍGIDA TIPO D 3", FIXADA EM PERFILADO EM ALVENARIA. AF_05/2015</t>
  </si>
  <si>
    <t xml:space="preserve">04.03.200</t>
  </si>
  <si>
    <t xml:space="preserve">ACESSÓRIOS DRENAGEM PLUVIAL</t>
  </si>
  <si>
    <t xml:space="preserve">CC.0089</t>
  </si>
  <si>
    <t xml:space="preserve">RALO FOFO SEMIESFERICO, 75MM, PARA LAJES/CALHAS - FORNECIMENTO E INSTALAÇÃO</t>
  </si>
  <si>
    <t xml:space="preserve">CC.0090</t>
  </si>
  <si>
    <t xml:space="preserve">RALO FOFO SEMIESFERICO, 100 MM, PARA LAJES/CALHAS - FORNECIMENTO E INSTALAÇÃO</t>
  </si>
  <si>
    <t xml:space="preserve">CC.0091</t>
  </si>
  <si>
    <t xml:space="preserve">RALO FOFO SEMIESFERICO, 150 MM, PARA LAJES/CALHAS - FORNECIMENTO E INSTALAÇÃO</t>
  </si>
  <si>
    <t xml:space="preserve">99253_Mod</t>
  </si>
  <si>
    <t xml:space="preserve">CAIXA ENTERRADA HIDRÁULICA RETANGULAR EM ALVENARIA COM TIJOLOS CERÂMICOS MACIÇOS, COM TAMPÃO EM FERRO FUNDIDO, DIMENSÕES INTERNAS: 0,6X0,6X0,6 M PARA REDE DE DRENAGEM. AF_05/2018</t>
  </si>
  <si>
    <t xml:space="preserve">04.03.300</t>
  </si>
  <si>
    <t xml:space="preserve">SISTEMA DE REAPROVEITAMENTO DE ÁGUAS PLUVIAIS</t>
  </si>
  <si>
    <t xml:space="preserve">CC.0132</t>
  </si>
  <si>
    <t xml:space="preserve">INSTALAÇÃO DO SISTEMA DE REAPROVEITAMENTO DE ÁGUAS PLUVIAIS</t>
  </si>
  <si>
    <t xml:space="preserve">CC.0243</t>
  </si>
  <si>
    <t xml:space="preserve">CONJUNTO FLUTUANTE DE SUCÇÃO – BOIA MANGUEIRA 2” - FORNECIMENTO E INSTALAÇÃO</t>
  </si>
  <si>
    <t xml:space="preserve">CC.0244</t>
  </si>
  <si>
    <t xml:space="preserve">FILTRO SEPARADOR DE SÓLIDOS PARA ÁGUA DE CHUVA - FORNECIMENTO E INSTALAÇÃO</t>
  </si>
  <si>
    <t xml:space="preserve">CC.0245</t>
  </si>
  <si>
    <t xml:space="preserve">FREIO D’ÁGUA – 200 MM - FORNECIMENTO E INSTALAÇÃO</t>
  </si>
  <si>
    <t xml:space="preserve">CC.0246</t>
  </si>
  <si>
    <t xml:space="preserve">SIFÃO LADRÃO 200 MM - FORNECIMENTO E INSTALAÇÃO</t>
  </si>
  <si>
    <t xml:space="preserve">04.04.000</t>
  </si>
  <si>
    <t xml:space="preserve">ESGOTOS SANITÁRIOS</t>
  </si>
  <si>
    <t xml:space="preserve">04.04.100</t>
  </si>
  <si>
    <t xml:space="preserve">TUBULAÇÕES E CONEXÕES PVC</t>
  </si>
  <si>
    <t xml:space="preserve">TUBO PVC, SERIE NORMAL, ESGOTO PREDIAL, DN 40 MM, FORNECIDO E INSTALADO EM RAMAL DE DESCARGA OU RAMAL DE ESGOTO SANITÁRIO. AF_12/2014</t>
  </si>
  <si>
    <t xml:space="preserve">TUBO PVC, SERIE NORMAL, ESGOTO PREDIAL, DN 50 MM, FORNECIDO E INSTALADO EM RAMAL DE DESCARGA OU RAMAL DE ESGOTO SANITÁRIO. AF_12/2014</t>
  </si>
  <si>
    <t xml:space="preserve">TUBO PVC, SERIE NORMAL, ESGOTO PREDIAL, DN 75 MM, FORNECIDO E INSTALADO EM RAMAL DE DESCARGA OU RAMAL DE ESGOTO SANITÁRIO. AF_12/2014</t>
  </si>
  <si>
    <t xml:space="preserve">TUBO PVC, SERIE NORMAL, ESGOTO PREDIAL, DN 100 MM, FORNECIDO E INSTALADO EM RAMAL DE DESCARGA OU RAMAL DE ESGOTO SANITÁRIO. AF_12/2014</t>
  </si>
  <si>
    <t xml:space="preserve">TUBO DE PVC PARA REDE COLETORA DE ESGOTO DE PAREDE MACIÇA, DN 100 MM, JUNTA ELÁSTICA, INSTALADO EM LOCAL COM NÍVEL BAIXO DE INTERFERÊNCIAS - FORNECIMENTO E ASSENTAMENTO. AF_06/2015</t>
  </si>
  <si>
    <t xml:space="preserve">JUNÇÃO SIMPLES, PVC, SERIE NORMAL, ESGOTO PREDIAL, DN 40 MM, JUNTA SOLDÁVEL, FORNECIDO E INSTALADO EM RAMAL DE DESCARGA OU RAMAL DE ESGOTO SANITÁRIO. AF_12/2014</t>
  </si>
  <si>
    <t xml:space="preserve">JUNÇÃO SIMPLES, PVC, SERIE NORMAL, ESGOTO PREDIAL, DN 50 X 50 MM, JUNTA ELÁSTICA, FORNECIDO E INSTALADO EM RAMAL DE DESCARGA OU RAMAL DE ESGOTO SANITÁRIO. AF_12/2014</t>
  </si>
  <si>
    <t xml:space="preserve">89795_Mod</t>
  </si>
  <si>
    <t xml:space="preserve">JUNCAO SIMPLES, PVC, SERIE NORMAL, ESGOTO PREDIAL, DN 75 X 50 MM, JUNTA ELÁSTICA, FORNECIDO E INSTALADO EM RAMAL DE DESCARGA OU RAMAL DE ESGOTO SANITÁRIO</t>
  </si>
  <si>
    <t xml:space="preserve">JUNÇÃO SIMPLES, PVC, SERIE NORMAL, ESGOTO PREDIAL, DN 75 X 75 MM, JUNTA ELÁSTICA, FORNECIDO E INSTALADO EM RAMAL DE DESCARGA OU RAMAL DE ESGOTO SANITÁRIO. AF_12/2014</t>
  </si>
  <si>
    <t xml:space="preserve">89797_Mod</t>
  </si>
  <si>
    <t xml:space="preserve">JUNÇÃO SIMPLES, PVC, SERIE NORMAL, ESGOTO PREDIAL, DN 100 X 50 MM, JUNTA ELÁSTICA, FORNECIDO E INSTALADO EM RAMAL DE DESCARGA OU RAMAL DE ESGOTO SANITÁRIO</t>
  </si>
  <si>
    <t xml:space="preserve">89797_Mod1</t>
  </si>
  <si>
    <t xml:space="preserve">JUNÇÃO SIMPLES, PVC, SERIE NORMAL, ESGOTO PREDIAL, DN 100 X 75 MM, JUNTA ELÁSTICA, FORNECIDO E INSTALADO EM RAMAL DE DESCARGA OU RAMAL DE ESGOTO SANITÁRIO</t>
  </si>
  <si>
    <t xml:space="preserve">JUNÇÃO SIMPLES, PVC, SERIE NORMAL, ESGOTO PREDIAL, DN 100 X 100 MM, JUNTA ELÁSTICA, FORNECIDO E INSTALADO EM RAMAL DE DESCARGA OU RAMAL DE ESGOTO SANITÁRIO. AF_12/2014</t>
  </si>
  <si>
    <t xml:space="preserve">89549_Mod</t>
  </si>
  <si>
    <t xml:space="preserve">REDUÇÃO EXCÊNTRICA, PVC, ESGOTO PREDIAL, DN 75 X 50 MM, JUNTA ELÁSTICA - FORNECIMENTO E INSTALAÇÃO</t>
  </si>
  <si>
    <t xml:space="preserve">89557_Mod</t>
  </si>
  <si>
    <t xml:space="preserve">REDUÇÃO EXCÊNTRICA, PVC, ESGOTO PREDIAL, DN 100 X 50 MM, JUNTA ELÁSTICA - FORNECIMENTO E INSTALAÇÃO</t>
  </si>
  <si>
    <t xml:space="preserve">89557_Mod1</t>
  </si>
  <si>
    <t xml:space="preserve">REDUÇÃO EXCÊNTRICA, PVC, ESGOTO PREDIAL, DN 100 X 75 MM, JUNTA ELÁSTICA - FORNECIMENTO E INSTALAÇÃO</t>
  </si>
  <si>
    <t xml:space="preserve">TE, PVC, SERIE NORMAL, ESGOTO PREDIAL, DN 50 X 50 MM, JUNTA ELÁSTICA, FORNECIDO E INSTALADO EM RAMAL DE DESCARGA OU RAMAL DE ESGOTO SANITÁRIO. AF_12/2014</t>
  </si>
  <si>
    <t xml:space="preserve">TE, PVC, SERIE NORMAL, ESGOTO PREDIAL, DN 75 X 75 MM, JUNTA ELÁSTICA, FORNECIDO E INSTALADO EM RAMAL DE DESCARGA OU RAMAL DE ESGOTO SANITÁRIO. AF_12/2014</t>
  </si>
  <si>
    <t xml:space="preserve">89786_Mod</t>
  </si>
  <si>
    <t xml:space="preserve">TE, PVC, SERIE NORMAL, ESGOTO PREDIAL, DN 75 X 50 MM, JUNTA ELÁSTICA, FORNECIDO E INSTALADO EM RAMAL DE DESCARGA OU RAMAL DE ESGOTO SANITÁRIO. AF_12/2014</t>
  </si>
  <si>
    <t xml:space="preserve">TE, PVC, SERIE NORMAL, ESGOTO PREDIAL, DN 100 X 100 MM, JUNTA ELÁSTICA, FORNECIDO E INSTALADO EM RAMAL DE DESCARGA OU RAMAL DE ESGOTO SANITÁRIO. AF_12/2014</t>
  </si>
  <si>
    <t xml:space="preserve">89796_Mod</t>
  </si>
  <si>
    <t xml:space="preserve">TE, PVC, SERIE NORMAL, ESGOTO PREDIAL, DN 100 X 50 MM, JUNTA ELÁSTICA, FORNECIDO E INSTALADO EM RAMAL DE DESCARGA OU RAMAL DE ESGOTO SANITÁRIO. AF_12/2014</t>
  </si>
  <si>
    <t xml:space="preserve">89796_Mod1</t>
  </si>
  <si>
    <t xml:space="preserve">TE, PVC, SERIE NORMAL, ESGOTO PREDIAL, DN 100 X 75 MM, JUNTA ELÁSTICA, FORNECIDO E INSTALADO EM RAMAL DE DESCARGA OU RAMAL DE ESGOTO SANITÁRIO. AF_12/2014</t>
  </si>
  <si>
    <t xml:space="preserve">JOELHO 90 GRAUS, PVC, SERIE NORMAL, ESGOTO PREDIAL, DN 40 MM, JUNTA SOLDÁVEL, FORNECIDO E INSTALADO EM RAMAL DE DESCARGA OU RAMAL DE ESGOTO SANITÁRIO. AF_12/2014</t>
  </si>
  <si>
    <t xml:space="preserve">89724_Mod</t>
  </si>
  <si>
    <t xml:space="preserve">JOELHO 90 GRAUS, PVC, SERIE NORMAL, ESGOTO PREDIAL, DN 40 MM, JUNTA ELÁSTICA - FORNECIMENTO E INSTALAÇÃO</t>
  </si>
  <si>
    <t xml:space="preserve">JOELHO 90 GRAUS, PVC, SERIE NORMAL, ESGOTO PREDIAL, DN 50 MM, JUNTA ELÁSTICA, FORNECIDO E INSTALADO EM RAMAL DE DESCARGA OU RAMAL DE ESGOTO SANITÁRIO. AF_12/2014</t>
  </si>
  <si>
    <t xml:space="preserve">JOELHO 90 GRAUS, PVC, SERIE NORMAL, ESGOTO PREDIAL, DN 75 MM, JUNTA ELÁSTICA, FORNECIDO E INSTALADO EM RAMAL DE DESCARGA OU RAMAL DE ESGOTO SANITÁRIO. AF_12/2014</t>
  </si>
  <si>
    <t xml:space="preserve">JOELHO 90 GRAUS, PVC, SERIE NORMAL, ESGOTO PREDIAL, DN 100 MM, JUNTA ELÁSTICA, FORNECIDO E INSTALADO EM RAMAL DE DESCARGA OU RAMAL DE ESGOTO SANITÁRIO. AF_12/2014</t>
  </si>
  <si>
    <t xml:space="preserve">JOELHO 45 GRAUS, PVC, SERIE NORMAL, ESGOTO PREDIAL, DN 40 MM, JUNTA SOLDÁVEL, FORNECIDO E INSTALADO EM RAMAL DE DESCARGA OU RAMAL DE ESGOTO SANITÁRIO. AF_12/2014</t>
  </si>
  <si>
    <t xml:space="preserve">JOELHO 45 GRAUS, PVC, SERIE NORMAL, ESGOTO PREDIAL, DN 50 MM, JUNTA ELÁSTICA, FORNECIDO E INSTALADO EM PRUMADA DE ESGOTO SANITÁRIO OU VENTILAÇÃO. AF_12/2014</t>
  </si>
  <si>
    <t xml:space="preserve">JOELHO 45 GRAUS, PVC, SERIE NORMAL, ESGOTO PREDIAL, DN 75 MM, JUNTA ELÁSTICA, FORNECIDO E INSTALADO EM PRUMADA DE ESGOTO SANITÁRIO OU VENTILAÇÃO. AF_12/2014</t>
  </si>
  <si>
    <t xml:space="preserve">JOELHO 45 GRAUS, PVC, SERIE NORMAL, ESGOTO PREDIAL, DN 100 MM, JUNTA ELÁSTICA, FORNECIDO E INSTALADO EM RAMAL DE DESCARGA OU RAMAL DE ESGOTO SANITÁRIO. AF_12/2014</t>
  </si>
  <si>
    <t xml:space="preserve">89546_Mod</t>
  </si>
  <si>
    <t xml:space="preserve">BUCHA DE REDUÇÃO LONGA, PVC, ESGOTO PREDIAL, DN 50 X 40 MM, SOLDÁVEL - FORNECIMENTO E INSTALAÇÃO</t>
  </si>
  <si>
    <t xml:space="preserve">LUVA SIMPLES, PVC, SERIE NORMAL, ESGOTO PREDIAL, DN 50 MM, JUNTA ELÁSTICA, FORNECIDO E INSTALADO EM PRUMADA DE ESGOTO SANITÁRIO OU VENTILAÇÃO. AF_12/2014</t>
  </si>
  <si>
    <t xml:space="preserve">LUVA SIMPLES, PVC, SERIE NORMAL, ESGOTO PREDIAL, DN 75 MM, JUNTA ELÁSTICA, FORNECIDO E INSTALADO EM PRUMADA DE ESGOTO SANITÁRIO OU VENTILAÇÃO. AF_12/2014</t>
  </si>
  <si>
    <t xml:space="preserve">04.04.200</t>
  </si>
  <si>
    <t xml:space="preserve">ACESSÓRIOS PVC</t>
  </si>
  <si>
    <t xml:space="preserve">CC.0087</t>
  </si>
  <si>
    <t xml:space="preserve">TERMINAL DE VENTILAÇÃO, 50 MM, SERIE NORMAL, ESGOTO PREDIAL - FORNECIMENTO E INSTALAÇÃO</t>
  </si>
  <si>
    <t xml:space="preserve">CC.0088</t>
  </si>
  <si>
    <t xml:space="preserve">TERMINAL DE VENTILAÇÃO, 75 MM, SERIE NORMAL, ESGOTO PREDIAL - FORNECIMENTO E INSTALAÇÃO</t>
  </si>
  <si>
    <t xml:space="preserve">RALO SIFONADO, PVC, DN 100 X 40 MM, JUNTA SOLDÁVEL, FORNECIDO E INSTALADO EM RAMAL DE DESCARGA OU EM RAMAL DE ESGOTO SANITÁRIO. AF_12/2014</t>
  </si>
  <si>
    <t xml:space="preserve">CAIXA SIFONADA, PVC, DN 100 X 100 X 50 MM, JUNTA ELÁSTICA, FORNECIDA E INSTALADA EM RAMAL DE DESCARGA OU EM RAMAL DE ESGOTO SANITÁRIO. AF_12/2014</t>
  </si>
  <si>
    <t xml:space="preserve">89708_Mod</t>
  </si>
  <si>
    <t xml:space="preserve">CAIXA SIFONADA, PVC, DN 150 X 150 X 50 MM, JUNTA ELÁSTICA, FORNECIDA E INSTALADA EM RAMAL DE DESCARGA OU EM RAMAL DE ESGOTO SANITÁRIO. AF_12/2014</t>
  </si>
  <si>
    <t xml:space="preserve">CAIXA SIFONADA, PVC, DN 150 X 185 X 75 MM, JUNTA ELÁSTICA, FORNECIDA E INSTALADA EM RAMAL DE DESCARGA OU EM RAMAL DE ESGOTO SANITÁRIO. AF_12/2014</t>
  </si>
  <si>
    <t xml:space="preserve">CAIXA DE GORDURA SIMPLES, CIRCULAR, EM CONCRETO PRÉ-MOLDADO, DIÂMETRO INTERNO = 0,4 M, ALTURA INTERNA = 0,4 M. AF_05/2018</t>
  </si>
  <si>
    <t xml:space="preserve">97906_Mod</t>
  </si>
  <si>
    <t xml:space="preserve">CAIXA ENTERRADA HIDRÁULICA RETANGULAR, EM ALVENARIA COM BLOCOS DE CONCRETO, COM TAMPÃO EM FERRO FUNDIDO, DIMENSÕES INTERNAS: 0,6X0,6X0,6 M PARA REDE DE ESGOTO. AF_05/2018</t>
  </si>
  <si>
    <t xml:space="preserve">04.05.000</t>
  </si>
  <si>
    <t xml:space="preserve">CENTRAL DE GLP</t>
  </si>
  <si>
    <t xml:space="preserve">97536_Mod</t>
  </si>
  <si>
    <t xml:space="preserve">TUBO DE AÇO GALVANIZADO COM COSTURA, CLASSE MÉDIA, CONEXÃO ROSQUEADA, DN 32 (1 1/4"), INSTALADO EM RAMAIS E SUB-RAMAIS DE GÁS - FORNECIMENTO E INSTALAÇÃO. AF_12/2015</t>
  </si>
  <si>
    <t xml:space="preserve">99250_Mod</t>
  </si>
  <si>
    <t xml:space="preserve">CAIXA ENTERRADA RETANGULAR EM ALVENARIA COM TIJOLOS CERÂMICOS MACIÇOS, DIMENSÕES INTERNAS: 0,3X0,3X0,3 M PARA REDE DE GLP</t>
  </si>
  <si>
    <t xml:space="preserve">92706_Mod</t>
  </si>
  <si>
    <t xml:space="preserve">TÊ, EM FERRO GALVANIZADO, CONEXÃO ROSQUEADA, DN 32 (1 1/4"), INSTALADO EM RAMAIS E SUB-RAMAIS DE GÁS - FORNECIMENTO E INSTALAÇÃO. AF_12/2015</t>
  </si>
  <si>
    <t xml:space="preserve">92703_Mod</t>
  </si>
  <si>
    <t xml:space="preserve">JOELHO 90 GRAUS, EM FERRO GALVANIZADO, CONEXÃO ROSQUEADA, DN 32 (1 1/4"), INSTALADO EM RAMAIS E SUB-RAMAIS DE GÁS - FORNECIMENTO E INSTALAÇÃO. AF_12/2015</t>
  </si>
  <si>
    <t xml:space="preserve">92696_Mod</t>
  </si>
  <si>
    <t xml:space="preserve">NIPLE, EM FERRO GALVANIZADO, CONEXÃO ROSQUEADA, DN 32 (1 1/4"), INSTALADO EM RAMAIS E SUB-RAMAIS DE GÁS - FORNECIMENTO E INSTALAÇÃO. AF_12/2015</t>
  </si>
  <si>
    <t xml:space="preserve">74003/1_Mod</t>
  </si>
  <si>
    <t xml:space="preserve">INSTALACOES GAS CENTRAL E ACESSÓRIOS DOS PONTOS DE CONSUMO</t>
  </si>
  <si>
    <t xml:space="preserve">05.01.000</t>
  </si>
  <si>
    <t xml:space="preserve">INSTALAÇÕES ELÉTRICAS</t>
  </si>
  <si>
    <t xml:space="preserve">05.01.100</t>
  </si>
  <si>
    <t xml:space="preserve">QUADROS DE FORÇA</t>
  </si>
  <si>
    <t xml:space="preserve">83399_Mod</t>
  </si>
  <si>
    <t xml:space="preserve">RELE FOTOELETRICO P/ COMANDO DE ILUMINACAO EXTERNA 220V/2000W - FORNECIMENTO E INSTALACAO</t>
  </si>
  <si>
    <t xml:space="preserve">QUADRO DE DISTRIBUIÇÃO DE ENERGIA EM CHAPA DE AÇO GALVANIZADO, DE EMBUTIR, COM BARRAMENTO TRIFÁSICO, PARA 40 DISJUNTORES DIN 100A - FORNECIMENTO E INSTALAÇÃO. AF_10/2020</t>
  </si>
  <si>
    <t xml:space="preserve">74131/8_Mod</t>
  </si>
  <si>
    <t xml:space="preserve">QUADRO DE DISTRIBUIÇÃO DE EMBUTIR, EM CHAPA DE AÇO, PARA ATÉ 56 DISJUNTORES, COM BARRAMENTO, PADRÃO DIN, EXCLUSIVE DISJUNTORES</t>
  </si>
  <si>
    <t xml:space="preserve">74131/8_Mod2</t>
  </si>
  <si>
    <t xml:space="preserve">QUADRO DE DISTRIBUIÇÃO DE EMBUTIR, EM CHAPA DE AÇO, PARA ATÉ 70 DISJUNTORES, COM BARRAMENTO, PADRÃO DIN, EXCLUSIVE DISJUNTORES</t>
  </si>
  <si>
    <t xml:space="preserve">QUADRO DE DISTRIBUIÇÃO DE ENERGIA EM CHAPA DE AÇO GALVANIZADO, DE EMBUTIR, COM BARRAMENTO TRIFÁSICO, PARA 18 DISJUNTORES DIN 100A - FORNECIMENTO E INSTALAÇÃO. AF_10/2020</t>
  </si>
  <si>
    <t xml:space="preserve">QUADRO DE DISTRIBUIÇÃO DE ENERGIA EM CHAPA DE AÇO GALVANIZADO, DE EMBUTIR, COM BARRAMENTO TRIFÁSICO, PARA 24 DISJUNTORES DIN 100A - FORNECIMENTO E INSTALAÇÃO. AF_10/2020</t>
  </si>
  <si>
    <t xml:space="preserve">DISJUNTOR MONOPOLAR TIPO DIN, CORRENTE NOMINAL DE 10A - FORNECIMENTO E INSTALAÇÃO. AF_10/2020</t>
  </si>
  <si>
    <t xml:space="preserve">DISJUNTOR MONOPOLAR TIPO DIN, CORRENTE NOMINAL DE 16A - FORNECIMENTO E INSTALAÇÃO. AF_10/2020</t>
  </si>
  <si>
    <t xml:space="preserve">DISJUNTOR MONOPOLAR TIPO DIN, CORRENTE NOMINAL DE 20A - FORNECIMENTO E INSTALAÇÃO. AF_10/2020</t>
  </si>
  <si>
    <t xml:space="preserve">DISJUNTOR MONOPOLAR TIPO DIN, CORRENTE NOMINAL DE 25A - FORNECIMENTO E INSTALAÇÃO. AF_10/2020</t>
  </si>
  <si>
    <t xml:space="preserve">DISJUNTOR MONOPOLAR TIPO DIN, CORRENTE NOMINAL DE 32A - FORNECIMENTO E INSTALAÇÃO. AF_10/2020</t>
  </si>
  <si>
    <t xml:space="preserve">DISJUNTOR TRIPOLAR TIPO DIN, CORRENTE NOMINAL DE 20A - FORNECIMENTO E INSTALAÇÃO. AF_10/2020</t>
  </si>
  <si>
    <t xml:space="preserve">DISJUNTOR TRIPOLAR TIPO DIN, CORRENTE NOMINAL DE 32A - FORNECIMENTO E INSTALAÇÃO. AF_10/2020</t>
  </si>
  <si>
    <t xml:space="preserve">DISJUNTOR TRIPOLAR TIPO DIN, CORRENTE NOMINAL DE 40A - FORNECIMENTO E INSTALAÇÃO. AF_10/2020</t>
  </si>
  <si>
    <t xml:space="preserve">93673_Mod</t>
  </si>
  <si>
    <t xml:space="preserve">DISJUNTOR TRIPOLAR TIPO DIN, CORRENTE NOMINAL DE 70A - FORNECIMENTO E INSTALAÇÃO</t>
  </si>
  <si>
    <t xml:space="preserve">93673_Mod2</t>
  </si>
  <si>
    <t xml:space="preserve">DISJUNTOR TRIPOLAR TIPO DIN, CORRENTE NOMINAL DE 100A - FORNECIMENTO E INSTALAÇÃO</t>
  </si>
  <si>
    <t xml:space="preserve">CC.0171</t>
  </si>
  <si>
    <t xml:space="preserve">DISJUNTOR TERMOMAGNETICO TRIPOLAR 250 A, PADRÃO DIN</t>
  </si>
  <si>
    <t xml:space="preserve">74130/8_Mod</t>
  </si>
  <si>
    <t xml:space="preserve">DISJUNTOR TERMOMAGNÉTICO TRIPOLAR EM CAIXA MOLDADA 450 A, FORNECIMENTO E INSTALAÇÃO</t>
  </si>
  <si>
    <t xml:space="preserve">CC.0096</t>
  </si>
  <si>
    <t xml:space="preserve">DISJUNTOR MOTOR 10 A - FORNECIMENTO E INSTALAÇÃO</t>
  </si>
  <si>
    <t xml:space="preserve">CC.0076</t>
  </si>
  <si>
    <t xml:space="preserve">DISPOSITIVO DE PROTEÇÃO CONTRA SURTO DE TENSÃO DPS 80KA – 275V</t>
  </si>
  <si>
    <t xml:space="preserve">CC.0029</t>
  </si>
  <si>
    <t xml:space="preserve">DISPOSITIVO DE PROTEÇÃO CONTRA SURTO DE TENSÃO DPS 40KA – 275V</t>
  </si>
  <si>
    <t xml:space="preserve">CC.0030</t>
  </si>
  <si>
    <t xml:space="preserve">DISPOSITIVO DE PROTEÇÃO DIFERENCIAL (DR), BIPOLAR 25A, 30mA</t>
  </si>
  <si>
    <t xml:space="preserve">CC.0032</t>
  </si>
  <si>
    <t xml:space="preserve">DISPOSITIVO DE PROTEÇÃO DIFERENCIAL (DR), BIPOLAR 63A, 30mA</t>
  </si>
  <si>
    <t xml:space="preserve">CC.0034</t>
  </si>
  <si>
    <t xml:space="preserve">DISPOSITIVO DE PROTEÇÃO DIFERENCIAL (DR), BIPOLAR 100A, 30mA</t>
  </si>
  <si>
    <t xml:space="preserve">05.01.200</t>
  </si>
  <si>
    <t xml:space="preserve">ELETRODUTOS E CAIXAS DE PASSAGEM</t>
  </si>
  <si>
    <t xml:space="preserve">91867_Mod</t>
  </si>
  <si>
    <t xml:space="preserve">ELETRODUTO RÍGIDO ROSCÁVEL, PVC, DN 25 MM (3/4") - FORNECIMENTO E INSTALAÇÃO. AF_12/2015</t>
  </si>
  <si>
    <t xml:space="preserve">91868_Mod</t>
  </si>
  <si>
    <t xml:space="preserve">ELETRODUTO RÍGIDO ROSCÁVEL, PVC, DN 32 MM (1") - FORNECIMENTO E INSTALAÇÃO. AF_12/2015</t>
  </si>
  <si>
    <t xml:space="preserve">91869_Mod</t>
  </si>
  <si>
    <t xml:space="preserve">ELETRODUTO RÍGIDO ROSCÁVEL, PVC, DN 40 MM (1 1/4") - FORNECIMENTO E INSTALAÇÃO. AF_12/2015</t>
  </si>
  <si>
    <t xml:space="preserve">ELETRODUTO RÍGIDO ROSCÁVEL, PVC, DN 50 MM (1 1/2") - FORNECIMENTO E INSTALAÇÃO. AF_12/2015</t>
  </si>
  <si>
    <t xml:space="preserve">ELETRODUTO RÍGIDO ROSCÁVEL, PVC, DN 60 MM (2") - FORNECIMENTO E INSTALAÇÃO. AF_12/2015</t>
  </si>
  <si>
    <t xml:space="preserve">ELETRODUTO RÍGIDO ROSCÁVEL, PVC, DN 85 MM (3") - FORNECIMENTO E INSTALAÇÃO. AF_12/2015</t>
  </si>
  <si>
    <t xml:space="preserve">ELETRODUTO RÍGIDO ROSCÁVEL, PVC, DN 110 MM (4") - FORNECIMENTO E INSTALAÇÃO. AF_12/2015</t>
  </si>
  <si>
    <t xml:space="preserve">91887_Mod</t>
  </si>
  <si>
    <t xml:space="preserve">CURVA 90 GRAUS PARA ELETRODUTO, PVC, ROSCÁVEL, DN 20 MM (1/2") - FORNECIMENTO E INSTALAÇÃO. AF_12/2015</t>
  </si>
  <si>
    <t xml:space="preserve">91887_Mod2</t>
  </si>
  <si>
    <t xml:space="preserve">CURVA 45º PARA ELETRODUTO DE PVC RÍGIDO ROSCÁVEL, DIÂM = 50mm (1 1/2")</t>
  </si>
  <si>
    <t xml:space="preserve">91835_Mod</t>
  </si>
  <si>
    <t xml:space="preserve">ELETRODUTO FLEXÍVEL CORRUGADO REFORÇADO, PVC, DN 25 MM (3/4"), PARA CIRCUITOS TERMINAIS - FORNECIMENTO E INSTALAÇÃO. AF_12/2015</t>
  </si>
  <si>
    <t xml:space="preserve">91837_Mod</t>
  </si>
  <si>
    <t xml:space="preserve">ELETRODUTO FLEXÍVEL CORRUGADO REFORÇADO, PVC, DN 32 MM (1"), PARA CIRCUITOS TERMINAIS - FORNECIMENTO E INSTALAÇÃO. AF_12/2015</t>
  </si>
  <si>
    <t xml:space="preserve">ELETRODUTO FLEXÍVEL CORRUGADO, PEAD, DN 50 (1 ½)  - FORNECIMENTO E INSTALAÇÃO. AF_04/2016</t>
  </si>
  <si>
    <t xml:space="preserve">ELETRODUTO FLEXÍVEL CORRUGADO, PEAD, DN 63 (2")  - FORNECIMENTO E INSTALAÇÃO. AF_04/2016</t>
  </si>
  <si>
    <t xml:space="preserve">ELETRODUTO FLEXÍVEL CORRUGADO, PEAD, DN 90 (3) - FORNECIMENTO E INSTALAÇÃO. AF_04/2016</t>
  </si>
  <si>
    <t xml:space="preserve">LUVA PARA ELETRODUTO, PVC, ROSCÁVEL, DN 110 MM (4") - FORNECIMENTO E INSTALAÇÃO. AF_12/2015</t>
  </si>
  <si>
    <t xml:space="preserve">LUVA PARA ELETRODUTO, PVC, ROSCÁVEL, DN 85 MM (3") - FORNECIMENTO E INSTALAÇÃO. AF_12/2015</t>
  </si>
  <si>
    <t xml:space="preserve">LUVA PARA ELETRODUTO, PVC, ROSCÁVEL, DN 75 MM (2 1/2") - FORNECIMENTO E INSTALAÇÃO. AF_12/2015</t>
  </si>
  <si>
    <t xml:space="preserve">LUVA PARA ELETRODUTO, PVC, ROSCÁVEL, DN 60 MM (2") - FORNECIMENTO E INSTALAÇÃO. AF_12/2015</t>
  </si>
  <si>
    <t xml:space="preserve">LUVA PARA ELETRODUTO, PVC, ROSCÁVEL, DN 50 MM (1 1/2") - FORNECIMENTO E INSTALAÇÃO. AF_12/2015</t>
  </si>
  <si>
    <t xml:space="preserve">91877_Mod</t>
  </si>
  <si>
    <t xml:space="preserve">LUVA PARA ELETRODUTO, PVC, ROSCÁVEL, DN 40 MM (1 1/4") - FORNECIMENTO E INSTALAÇÃO.</t>
  </si>
  <si>
    <t xml:space="preserve">91876_Mod</t>
  </si>
  <si>
    <t xml:space="preserve">LUVA PARA ELETRODUTO, PVC, ROSCÁVEL, DN 32 MM (1") - FORNECIMENTO E INSTALAÇÃO.</t>
  </si>
  <si>
    <t xml:space="preserve">91875_Mod</t>
  </si>
  <si>
    <t xml:space="preserve">LUVA PARA ELETRODUTO, PVC, ROSCÁVEL, DN 25 MM (3/4") - FORNECIMENTO E INSTALAÇÃO.</t>
  </si>
  <si>
    <t xml:space="preserve">CAIXA DE PASSAGEM 30X30X40 COM TAMPA E DRENO BRITA</t>
  </si>
  <si>
    <t xml:space="preserve">CC.0036</t>
  </si>
  <si>
    <t xml:space="preserve">CONSTRUÇÃO DE CAIXA SUBTERRÂNEA, EM ALVENARIA DE TIJOLO MACIÇO, CONFORME PROJETO CEB TIPO CB1, DIMENSÕES 80X80X80CM, COM TAMPA.</t>
  </si>
  <si>
    <t xml:space="preserve">05.01.300</t>
  </si>
  <si>
    <t xml:space="preserve">CABOS E FIOS</t>
  </si>
  <si>
    <t xml:space="preserve">CABO DE COBRE FLEXÍVEL ISOLADO, 1,5 MM², ANTI-CHAMA 0,6/1,0 KV, PARA CIRCUITOS TERMINAIS - FORNECIMENTO E INSTALAÇÃO. AF_12/2015</t>
  </si>
  <si>
    <t xml:space="preserve">CABO DE COBRE FLEXÍVEL ISOLADO, 10 MM², ANTI-CHAMA 0,6/1,0 KV, PARA CIRCUITOS TERMINAIS - FORNECIMENTO E INSTALAÇÃO. AF_12/2015</t>
  </si>
  <si>
    <t xml:space="preserve">CABO DE COBRE FLEXÍVEL ISOLADO, 16 MM², ANTI-CHAMA 0,6/1,0 KV, PARA CIRCUITOS TERMINAIS - FORNECIMENTO E INSTALAÇÃO. AF_12/2015</t>
  </si>
  <si>
    <t xml:space="preserve">CABO DE COBRE FLEXÍVEL ISOLADO, 2,5 MM², ANTI-CHAMA 0,6/1,0 KV, PARA CIRCUITOS TERMINAIS - FORNECIMENTO E INSTALAÇÃO. AF_12/2015</t>
  </si>
  <si>
    <t xml:space="preserve">CABO DE COBRE FLEXÍVEL ISOLADO, 4 MM², ANTI-CHAMA 0,6/1,0 KV, PARA CIRCUITOS TERMINAIS - FORNECIMENTO E INSTALAÇÃO. AF_12/2015</t>
  </si>
  <si>
    <t xml:space="preserve">CABO DE COBRE FLEXÍVEL ISOLADO, 6 MM², ANTI-CHAMA 0,6/1,0 KV, PARA CIRCUITOS TERMINAIS - FORNECIMENTO E INSTALAÇÃO. AF_12/2015</t>
  </si>
  <si>
    <t xml:space="preserve">CABO DE COBRE FLEXÍVEL ISOLADO, 120 MM², ANTI-CHAMA 0,6/1,0 KV, PARA DISTRIBUIÇÃO - FORNECIMENTO E INSTALAÇÃO. AF_12/2015</t>
  </si>
  <si>
    <t xml:space="preserve">CABO DE COBRE FLEXÍVEL ISOLADO, 95 MM², ANTI-CHAMA 0,6/1,0 KV, PARA DISTRIBUIÇÃO - FORNECIMENTO E INSTALAÇÃO. AF_12/2015</t>
  </si>
  <si>
    <t xml:space="preserve">CABO DE COBRE FLEXÍVEL ISOLADO, 150 MM², ANTI-CHAMA 0,6/1,0 KV, PARA DISTRIBUIÇÃO - FORNECIMENTO E INSTALAÇÃO. AF_12/2015</t>
  </si>
  <si>
    <t xml:space="preserve">CABO DE COBRE FLEXÍVEL ISOLADO, 240 MM², ANTI-CHAMA 0,6/1,0 KV, PARA DISTRIBUIÇÃO - FORNECIMENTO E INSTALAÇÃO. AF_12/2015</t>
  </si>
  <si>
    <t xml:space="preserve">CABO DE COBRE FLEXÍVEL ISOLADO, 35 MM², ANTI-CHAMA 0,6/1,0 KV, PARA DISTRIBUIÇÃO - FORNECIMENTO E INSTALAÇÃO. AF_12/2015</t>
  </si>
  <si>
    <t xml:space="preserve">CABO DE COBRE FLEXÍVEL ISOLADO, 1,5 MM², ANTI-CHAMA 450/750 V, PARA CIRCUITOS TERMINAIS - FORNECIMENTO E INSTALAÇÃO. AF_12/2015</t>
  </si>
  <si>
    <t xml:space="preserve">CABO DE COBRE FLEXÍVEL ISOLADO, 2,5 MM², ANTI-CHAMA 450/750 V, PARA CIRCUITOS TERMINAIS - FORNECIMENTO E INSTALAÇÃO. AF_12/2015</t>
  </si>
  <si>
    <t xml:space="preserve">CABO DE COBRE FLEXÍVEL ISOLADO, 4 MM², ANTI-CHAMA 450/750 V, PARA CIRCUITOS TERMINAIS - FORNECIMENTO E INSTALAÇÃO. AF_12/2015</t>
  </si>
  <si>
    <t xml:space="preserve">CABO DE COBRE FLEXÍVEL ISOLADO, 6 MM², ANTI-CHAMA 450/750 V, PARA CIRCUITOS TERMINAIS - FORNECIMENTO E INSTALAÇÃO. AF_12/2015</t>
  </si>
  <si>
    <t xml:space="preserve">05.01.400</t>
  </si>
  <si>
    <t xml:space="preserve">LUMINÁRIAS</t>
  </si>
  <si>
    <t xml:space="preserve">73769/4_Mod</t>
  </si>
  <si>
    <t xml:space="preserve">POSTE DE ACO CONICO CONTINUO RETO, ENGASTADO, H=7M - FORNECIMENTO E INSTALACAO</t>
  </si>
  <si>
    <t xml:space="preserve">CC.0237</t>
  </si>
  <si>
    <t xml:space="preserve">POSTE DE ACO CONICO CONTINUO RETO, ENGASTADO, H=9M - FORNECIMENTO E INSTALACAO</t>
  </si>
  <si>
    <t xml:space="preserve">BRAÇO PARA ILUMINAÇÃO PÚBLICA, EM TUBO DE AÇO GALVANIZADO, COMPRIMENTO DE 1,50 M, PARA FIXAÇÃO EM POSTE METÁLICO - FORNECIMENTO E INSTALAÇÃO. AF_08/2020</t>
  </si>
  <si>
    <t xml:space="preserve">CC.0099</t>
  </si>
  <si>
    <t xml:space="preserve">LUMINÁRIA DE EMBUTIR CORPO EM CHAPA DE AÇO TRATADA COM ACABAMENTO EM PINTURA ELETROSTÁTICA NA COR BRANCA, REFLETOR E ALETAS PARABÓLICAS EM ALUMÍNIO ANODIZADO DE ALTO BRILHO, EQUIPADA COM PORTA-LÂMPADA ANTIVIBRATÓRIO EM POLICARBONATO, COM TRAVA DE SEGURANÇA E PROTEÇÃO CONTRA AQUECIMENTO NOS CONTATOS, 4XT8 LED, 09W/10W, 0,11X0,60X0,60CM,</t>
  </si>
  <si>
    <t xml:space="preserve">CC.0100</t>
  </si>
  <si>
    <t xml:space="preserve">LUMINÁRIA DE EMBUTIR CORPO EM CHAPA DE AÇO TRATADA COM ACABAMENTO EM PINTURA ELETROSTÁTICA NA COR BRANCA, DIFUSOR EM ACRÍLICO TRANSLÚCIDO OU TRANSPARENTE (POLIESTIRENO), EQUIPADA COM PORTA-LÂMPADA ANTIVIBRATÓRIO EM POLICARBONATO, COM TRAVA DE SEGURANÇA E PROTEÇÃO CONTRA AQUECIMENTO NOS CONTATOS, 4XT8 LED, 09W/10W, 0,07X0,618X0,618CM</t>
  </si>
  <si>
    <t xml:space="preserve">CC.0101</t>
  </si>
  <si>
    <t xml:space="preserve">LUMINÁRIA DE EMBUTIR CORPO EM CHAPA DE AÇO TRATADA COM ACABAMENTO EM PINTURA ELETROSTÁTICA NA COR BRANCA, DIFUSOR EM ACRÍLICO TRANSLÚCIDO OU TRANSPARENTE (POLIESTIRENO), EQUIPADA COM PORTA-LÂMPADA ANTIVIBRATÓRIO EM POLICARBONATO, COM TRAVA DE SEGURANÇA E PROTEÇÃO CONTRA AQUECIMENTO NOS CONTATOS, 2X18 W LED, 0,07X0,24X1,245 CM</t>
  </si>
  <si>
    <t xml:space="preserve">CC.0103</t>
  </si>
  <si>
    <t xml:space="preserve">LUMINÁRIA LED60W PARA INSTALAÇÃO EM POSTE</t>
  </si>
  <si>
    <t xml:space="preserve">CC.0104</t>
  </si>
  <si>
    <t xml:space="preserve">PROJETOR LED MODULAR ALTA POTÊNCIA 400 WATTS COM LENTE 28, 60.000LM, GRAU PROTEÇÃO: IP 67, ESTRUTURA EM ALUMÍNIO FUNDIDO E ACABAMENTO EM PINTURA ELETROSTÁTICA COR BRANCA</t>
  </si>
  <si>
    <t xml:space="preserve">CC.0105</t>
  </si>
  <si>
    <t xml:space="preserve">LUMINÁRIA PENDENTE INDUSTRIAL EM ALUMÍNIO LED 100W SMD - 6500K BIVOLT</t>
  </si>
  <si>
    <t xml:space="preserve">CC.0106</t>
  </si>
  <si>
    <t xml:space="preserve">BALIZADOR RETANGULAR ALUMÍNIO 4 VIDROS, CORPO EM CHAPA DE ALUMÍNIO E DIFUSOR EM VIDRO FOSCO – ALTURA 30 CM – BRANCO/ PRETO</t>
  </si>
  <si>
    <t xml:space="preserve">CC.0107</t>
  </si>
  <si>
    <t xml:space="preserve">LÂMPADA LED TUBULAR T8 – 10W - FORNECIMENTO E INSTALAÇÃO</t>
  </si>
  <si>
    <t xml:space="preserve">CC.0108</t>
  </si>
  <si>
    <t xml:space="preserve">LÂMPADA LED TUBULAR T8 – 18W - FORNECIMENTO E INSTALAÇÃO</t>
  </si>
  <si>
    <t xml:space="preserve">CC.0109</t>
  </si>
  <si>
    <t xml:space="preserve">REFLETOR LED 50W - FORNECIMENTO E INSTALAÇÃO</t>
  </si>
  <si>
    <t xml:space="preserve">CC.0110</t>
  </si>
  <si>
    <t xml:space="preserve">LÂMPADA LED RGB 5W COM CONTROLE REMOTO - FORNECIMENTO E INSTALAÇÃO</t>
  </si>
  <si>
    <t xml:space="preserve">05.01.500</t>
  </si>
  <si>
    <t xml:space="preserve">INTERRUPTORES E TOMADAS</t>
  </si>
  <si>
    <t xml:space="preserve">INTERRUPTOR INTERMEDIÁRIO (1 MÓDULO), 10A/250V, INCLUINDO SUPORTE E PLACA - FORNECIMENTO E INSTALAÇÃO. AF_09/2017</t>
  </si>
  <si>
    <t xml:space="preserve">INTERRUPTOR PARALELO (1 MÓDULO), 10A/250V, INCLUINDO SUPORTE E PLACA - FORNECIMENTO E INSTALAÇÃO. AF_12/2015</t>
  </si>
  <si>
    <t xml:space="preserve">INTERRUPTOR SIMPLES (1 MÓDULO), 10A/250V, INCLUINDO SUPORTE E PLACA - FORNECIMENTO E INSTALAÇÃO. AF_12/2015</t>
  </si>
  <si>
    <t xml:space="preserve">INTERRUPTOR SIMPLES (1 MÓDULO) COM INTERRUPTOR PARALELO (1 MÓDULO), 10A/250V, INCLUINDO SUPORTE E PLACA - FORNECIMENTO E INSTALAÇÃO. AF_12/2015</t>
  </si>
  <si>
    <t xml:space="preserve">INTERRUPTOR PARALELO (2 MÓDULOS), 10A/250V, INCLUINDO SUPORTE E PLACA - FORNECIMENTO E INSTALAÇÃO. AF_12/2015</t>
  </si>
  <si>
    <t xml:space="preserve">INTERRUPTOR SIMPLES (2 MÓDULOS), 10A/250V, INCLUINDO SUPORTE E PLACA - FORNECIMENTO E INSTALAÇÃO. AF_12/2015</t>
  </si>
  <si>
    <t xml:space="preserve">INTERRUPTOR SIMPLES (3 MÓDULOS), 10A/250V, INCLUINDO SUPORTE E PLACA - FORNECIMENTO E INSTALAÇÃO. AF_12/2015</t>
  </si>
  <si>
    <t xml:space="preserve">TOMADA BAIXA DE EMBUTIR (1 MÓDULO), 2P+T 10 A, INCLUINDO SUPORTE E PLACA - FORNECIMENTO E INSTALAÇÃO. AF_12/2015</t>
  </si>
  <si>
    <t xml:space="preserve">TOMADA MÉDIA DE EMBUTIR (1 MÓDULO), 2P+T 10 A, INCLUINDO SUPORTE E PLACA - FORNECIMENTO E INSTALAÇÃO. AF_12/2015</t>
  </si>
  <si>
    <t xml:space="preserve">TOMADA MÉDIA DE EMBUTIR (1 MÓDULO), 2P+T 20 A, INCLUINDO SUPORTE E PLACA - FORNECIMENTO E INSTALAÇÃO. AF_12/2015</t>
  </si>
  <si>
    <t xml:space="preserve">CAIXA RETANGULAR 4" X 2" MÉDIA (1,30 M DO PISO), PVC, INSTALADA EM PAREDE - FORNECIMENTO E INSTALAÇÃO. AF_12/2015</t>
  </si>
  <si>
    <t xml:space="preserve">CAIXA RETANGULAR 4" X 2" BAIXA (0,30 M DO PISO), PVC, INSTALADA EM PAREDE - FORNECIMENTO E INSTALAÇÃO. AF_12/2015</t>
  </si>
  <si>
    <t xml:space="preserve">05.01.600</t>
  </si>
  <si>
    <t xml:space="preserve">ELETROCALHAS</t>
  </si>
  <si>
    <t xml:space="preserve">CC.0176</t>
  </si>
  <si>
    <t xml:space="preserve">ELETROCALHA PERFURADA EM AÇO GALVANIZADO, LARGURA 50MM E ALTURA 50MM, INCLUSIVE TAMPA, EMENDA E FIXAÇÃO - FORNECIMENTO E INSTALAÇÃO</t>
  </si>
  <si>
    <t xml:space="preserve">CC.0177</t>
  </si>
  <si>
    <t xml:space="preserve">ELETROCALHA PERFURADA EM AÇO GALVANIZADO, LARGURA 75MM E ALTURA 75MM, INCLUSIVE TAMPA, EMENDA E FIXAÇÃO - FORNECIMENTO E INSTALAÇÃO</t>
  </si>
  <si>
    <t xml:space="preserve">CC.0178</t>
  </si>
  <si>
    <t xml:space="preserve">ELETROCALHA PERFURADA EM AÇO GALVANIZADO, LARGURA 100MM E ALTURA 50MM, INCLUSIVE TAMPA, EMENDA E FIXAÇÃO - FORNECIMENTO E INSTALAÇÃO</t>
  </si>
  <si>
    <t xml:space="preserve">CC.0179</t>
  </si>
  <si>
    <t xml:space="preserve">ELETROCALHA PERFURADA EM AÇO GALVANIZADO, LARGURA 150MM E ALTURA 100MM, INCLUSIVE TAMPA, EMENDA E FIXAÇÃO - FORNECIMENTO E INSTALAÇÃO</t>
  </si>
  <si>
    <t xml:space="preserve">05.01.700</t>
  </si>
  <si>
    <t xml:space="preserve">SUBESTAÇÃO</t>
  </si>
  <si>
    <t xml:space="preserve">CC.0037</t>
  </si>
  <si>
    <t xml:space="preserve">CAIXA DE INSPEÇÃO EM ALVENARIA DE TIJOLO MACIÇO DIAMETRO EXTERNO: 180CM, ALTURA, 175CM , TIPO CB2 DA CEB, COM TAMPÃO.</t>
  </si>
  <si>
    <t xml:space="preserve">SUPORTE PARA TRANSFORMADOR EM POSTE DE CONCRETO CIRCULAR</t>
  </si>
  <si>
    <t xml:space="preserve">83397_Mod</t>
  </si>
  <si>
    <t xml:space="preserve">POSTE DE CONCRETO CIRCULAR H=11M CARGA NOMINAL 400KG INCLUSIVE ESCAVACAO, EXCLUSIVE TRANSPORTE - FORNECIMENTO E INSTALACAO</t>
  </si>
  <si>
    <t xml:space="preserve">ISOLADOR, TIPO PINO, PARA TENSÃO 15 KV - FORNECIMENTO E INSTALAÇÃO. AF_07/2020</t>
  </si>
  <si>
    <t xml:space="preserve">73781/2_Mod</t>
  </si>
  <si>
    <t xml:space="preserve">ISOLADOR DE PORCELANA, TIPO BUCHA, PARA TENSAO DE *15* KV - FORNECIMENTO E INSTALAÇÃO</t>
  </si>
  <si>
    <t xml:space="preserve">96971_Mod</t>
  </si>
  <si>
    <t xml:space="preserve">CORDOALHA DE COBRE NU 10 MM², NÃO ENTERRADA, COM ISOLADOR - FORNECIMENTO E INSTALAÇÃO. AF_12/2017</t>
  </si>
  <si>
    <t xml:space="preserve">CORDOALHA DE COBRE NU 35 MM², NÃO ENTERRADA, COM ISOLADOR - FORNECIMENTO E INSTALAÇÃO. AF_12/2017</t>
  </si>
  <si>
    <t xml:space="preserve">83490_Mod</t>
  </si>
  <si>
    <t xml:space="preserve">CHAVE FUSÍVEL UNIPOLAR, 15KV – 500A, EQUIPADA COM COMANDO PARA HASTE DE MANOBRA</t>
  </si>
  <si>
    <t xml:space="preserve">CC.0172</t>
  </si>
  <si>
    <t xml:space="preserve">FORNECIMENTO E INSTALAÇÃO DE PARA-RAIO DE DISTRIBUIÇÃO POLIMÉRICO, TENSAO NOMINAL 30 KV, CORRENTE NOMINAL DE DESCARGA 10 KA</t>
  </si>
  <si>
    <t xml:space="preserve">CC.0038</t>
  </si>
  <si>
    <t xml:space="preserve">DISPOSITIVO DE PROTEÇÃO CONTRA SURTO DE TENSÃO DPS 10KA – 275V</t>
  </si>
  <si>
    <t xml:space="preserve">CC.0258</t>
  </si>
  <si>
    <t xml:space="preserve">DISJUNTOR TERMOMAGNETICO TRIPOLAR EM CAIXA MOLDADA 500 A 600A 600V, FORNECIMENTO E INSTALACAO – CÓPIA DE 74130/9 SINAPI 09/2020</t>
  </si>
  <si>
    <t xml:space="preserve">CABO DE COBRE FLEXÍVEL ISOLADO, 70 MM², ANTI-CHAMA 0,6/1,0 KV, PARA DISTRIBUIÇÃO - FORNECIMENTO E INSTALAÇÃO. AF_12/2015</t>
  </si>
  <si>
    <t xml:space="preserve">CABO DE COBRE FLEXÍVEL ISOLADO, 10 MM², ANTI-CHAMA 0,6/1,0 KV, PARA DISTRIBUIÇÃO - FORNECIMENTO E INSTALAÇÃO. AF_12/2015</t>
  </si>
  <si>
    <t xml:space="preserve">CORDOALHA DE COBRE NU 50 MM², ENTERRADA, SEM ISOLADOR - FORNECIMENTO E INSTALAÇÃO. AF_12/2017</t>
  </si>
  <si>
    <t xml:space="preserve">HASTE DE ATERRAMENTO 5/8  PARA SPDA - FORNECIMENTO E INSTALAÇÃO. AF_12/2017</t>
  </si>
  <si>
    <t xml:space="preserve">CC.0209</t>
  </si>
  <si>
    <t xml:space="preserve">QUADRO GERAL DE DISTRIBUIÇÃO DE EMBUTIR, COM BARRAMENTO, EM CHAPA GALVANIZ., MEDINDO:1400X800X250CM, EXCLUSIVE DISJUNTORES</t>
  </si>
  <si>
    <t xml:space="preserve">CC.0093</t>
  </si>
  <si>
    <t xml:space="preserve">CONJUNTO TR MEDIÇÃO PADRÃO CEB (COMPOSTO POR 01 CAIXA METÁLICA TIPO TR PADRÃO CEB, 01 CAIXA METÁLICA TIPO B PADRÃO CEB E 01 CAIXA METÁLICA TIPO P4 PADRÃO CEB) – FORNECIMENTO E INSTALAÇÃO</t>
  </si>
  <si>
    <t xml:space="preserve">CC.0094</t>
  </si>
  <si>
    <t xml:space="preserve">FORNECIMENTO E INSTALAÇÃO DE ELETRODUTO DE AÇO GALVANIZADO DN 32 MM</t>
  </si>
  <si>
    <t xml:space="preserve">CC.0095</t>
  </si>
  <si>
    <t xml:space="preserve">FORNECIMENTO E INSTALAÇÃO DE ELETRODUTO DE AÇO GALVANIZADO DN 110 MM</t>
  </si>
  <si>
    <t xml:space="preserve">CC.0210</t>
  </si>
  <si>
    <t xml:space="preserve">BARRA COBRE NÚ PINTADA 2" x 1/4" - 700A - FORNECIMENTO E INSTALAÇÃO</t>
  </si>
  <si>
    <t xml:space="preserve">CC.0211</t>
  </si>
  <si>
    <t xml:space="preserve">BARRA COBRE NÚ PINTADA 2" x 1/8" - 400A - FORNECIMENTO E INSTALAÇÃO</t>
  </si>
  <si>
    <t xml:space="preserve">05.01.800</t>
  </si>
  <si>
    <t xml:space="preserve">SISTEMA DE PROTEÇÃO CONTRA DESCARGAS ATMOSFÉRICAS - SPDA</t>
  </si>
  <si>
    <t xml:space="preserve">CAPTOR TIPO FRANKLIN PARA SPDA - FORNECIMENTO E INSTALAÇÃO. AF_12/2017</t>
  </si>
  <si>
    <t xml:space="preserve">CAIXA DE INSPEÇÃO PARA ATERRAMENTO, CIRCULAR, EM POLIETILENO, DIÂMETRO INTERNO = 0,3 M. AF_05/2018</t>
  </si>
  <si>
    <t xml:space="preserve">HASTE DE ATERRAMENTO 3/4  PARA SPDA - FORNECIMENTO E INSTALAÇÃO. AF_12/2017</t>
  </si>
  <si>
    <t xml:space="preserve">CC.0073</t>
  </si>
  <si>
    <t xml:space="preserve">MASTRO SIMPLES 3M X Ø 1.1/2" C/ REDUÇÃO P/ Ø 3/4".</t>
  </si>
  <si>
    <t xml:space="preserve">05.02.000</t>
  </si>
  <si>
    <t xml:space="preserve">REDE DE LÓGICA / CFTV/ SONORIZAÇÃO</t>
  </si>
  <si>
    <t xml:space="preserve">05.02.100</t>
  </si>
  <si>
    <t xml:space="preserve">TOMADAS, ELETRODUTOS E CAIXAS DE PASSAGEM</t>
  </si>
  <si>
    <t xml:space="preserve">CC.0058</t>
  </si>
  <si>
    <t xml:space="preserve">CAIXA DE PASSAGEM EMBUTIR PVC 120 X 120 X 75 MM - FORNECIMENTO E INSTALAÇÃO</t>
  </si>
  <si>
    <t xml:space="preserve">ELETRODUTO RÍGIDO ROSCÁVEL, PVC, DN 25 MM (3/4"), PARA CIRCUITOS TERMINAIS, INSTALADO EM FORRO - FORNECIMENTO E INSTALAÇÃO. AF_12/2015</t>
  </si>
  <si>
    <t xml:space="preserve">SUPORTE PARAFUSADO COM PLACA DE ENCAIXE 4" X 2" BAIXO (0,30 M DO PISO) PARA PONTO ELÉTRICO - FORNECIMENTO E INSTALAÇÃO. AF_12/2015</t>
  </si>
  <si>
    <t xml:space="preserve">05.02.200</t>
  </si>
  <si>
    <t xml:space="preserve">CC.0181</t>
  </si>
  <si>
    <t xml:space="preserve">TERMINAL DE FECHAMENTO 100 X 50 MM PARA ELETROCALHA METALICA</t>
  </si>
  <si>
    <t xml:space="preserve">CC.0182</t>
  </si>
  <si>
    <t xml:space="preserve">TERMINAL DE FECHAMENTO 50 X 50 MM PARA ELETROCALHA METALICA</t>
  </si>
  <si>
    <t xml:space="preserve">CC.0183</t>
  </si>
  <si>
    <t xml:space="preserve">CURVA DE INVERSÃO 90º - 100X100 MM PARA ELETROCALHA METÁLICA</t>
  </si>
  <si>
    <t xml:space="preserve">CC.0184</t>
  </si>
  <si>
    <t xml:space="preserve">CURVA HORIZONTAL 90º - 100 X 50 MM PARA ELETROCALHA METÁLICA</t>
  </si>
  <si>
    <t xml:space="preserve">CC.0185</t>
  </si>
  <si>
    <t xml:space="preserve">CURVA DE INVERSÃO 90º - 50 X 50 MM PARA ELETROCALHA METÁLICA</t>
  </si>
  <si>
    <t xml:space="preserve">CC.0186</t>
  </si>
  <si>
    <t xml:space="preserve">TÊ HORIZONTAL 100 X 50 MM PARA ELETROCALHA METÁLICA</t>
  </si>
  <si>
    <t xml:space="preserve">CC.0187</t>
  </si>
  <si>
    <t xml:space="preserve">TÊ HORIZONTAL 50 X 50 MM PARA ELETROCALHA METÁLICA</t>
  </si>
  <si>
    <t xml:space="preserve">CC.0180</t>
  </si>
  <si>
    <t xml:space="preserve">ELETROCALHA PERFURADA EM AÇO GALVANIZADO, LARGURA 100MM E ALTURA 100MM, INCLUSIVE EMENDA E FIXAÇÃO - FORNECIMENTO E INSTALAÇÃO</t>
  </si>
  <si>
    <t xml:space="preserve">06.01.000</t>
  </si>
  <si>
    <t xml:space="preserve">AR-CONDICIONADO</t>
  </si>
  <si>
    <t xml:space="preserve">06.01.100</t>
  </si>
  <si>
    <t xml:space="preserve">INFRAESTRUTURA</t>
  </si>
  <si>
    <t xml:space="preserve">TUBO EM COBRE FLEXÍVEL, DN 1/4, COM ISOLAMENTO, INSTALADO EM RAMAL DE ALIMENTAÇÃO DE AR CONDICIONADO COM CONDENSADORA INDIVIDUAL   FORNECIMENTO E INSTALAÇÃO. AF_12/2015</t>
  </si>
  <si>
    <t xml:space="preserve">TUBO EM COBRE FLEXÍVEL, DN 3/8", COM ISOLAMENTO, INSTALADO EM RAMAL DE ALIMENTAÇÃO DE AR CONDICIONADO COM CONDENSADORA INDIVIDUAL  FORNECIMENTO E INSTALAÇÃO. AF_12/2015</t>
  </si>
  <si>
    <t xml:space="preserve">TUBO EM COBRE FLEXÍVEL, DN 1/2", COM ISOLAMENTO, INSTALADO EM RAMAL DE ALIMENTAÇÃO DE AR CONDICIONADO COM CONDENSADORA INDIVIDUAL  FORNECIMENTO E INSTALAÇÃO. AF_12/2015</t>
  </si>
  <si>
    <t xml:space="preserve">TUBO EM COBRE FLEXÍVEL, DN 5/8", COM ISOLAMENTO, INSTALADO EM RAMAL DE ALIMENTAÇÃO DE AR CONDICIONADO COM CONDENSADORA INDIVIDUAL  FORNECIMENTO E INSTALAÇÃO. AF_12/2015</t>
  </si>
  <si>
    <t xml:space="preserve">97330_Mod1</t>
  </si>
  <si>
    <t xml:space="preserve">TUBO EM COBRE FLEXÍVEL, DN 3/4", COM ISOLAMENTO, INSTALADO EM RAMAL DE ALIMENTAÇÃO DE AR CONDICIONADO COM CONDENSADORA INDIVIDUAL ? FORNECIMENTO E INSTALAÇÃO. AF_12/2015</t>
  </si>
  <si>
    <t xml:space="preserve">97330_Mod2</t>
  </si>
  <si>
    <t xml:space="preserve">TUBO EM COBRE FLEXÍVEL, DN 7/8", COM ISOLAMENTO, INSTALADO EM RAMAL DE ALIMENTAÇÃO DE AR CONDICIONADO COM CONDENSADORA INDIVIDUAL ? FORNECIMENTO E INSTALAÇÃO. AF_12/2015</t>
  </si>
  <si>
    <t xml:space="preserve">FIXAÇÃO DE TUBOS HORIZONTAIS DE PVC, CPVC OU COBRE DIÂMETROS MAIORES QUE 75 MM COM ABRAÇADEIRA METÁLICA RÍGIDA TIPO  D  3" , FIXADA DIRETAMENTE NA LAJE. AF_05/2015</t>
  </si>
  <si>
    <t xml:space="preserve">06.01.200</t>
  </si>
  <si>
    <t xml:space="preserve">89865_Mod</t>
  </si>
  <si>
    <t xml:space="preserve">TUBO, PVC, SOLDÁVEL, DN 32MM, INSTALADO EM DRENO DE AR-CONDICIONADO - FORNECIMENTO E INSTALAÇÃO. AF_12/2014</t>
  </si>
  <si>
    <t xml:space="preserve">89492_Mod</t>
  </si>
  <si>
    <t xml:space="preserve">JOELHO 90 GRAUS, PVC, SOLDÁVEL, DN 32MM, INSTALADO EM DRENO DE AR-CONDICIONADO - FORNECIMENTO E INSTALAÇÃO. AF_12/2014</t>
  </si>
  <si>
    <t xml:space="preserve">89493_Mod</t>
  </si>
  <si>
    <t xml:space="preserve">JOELHO 45 GRAUS, PVC, SOLDÁVEL, DN 32MM, INSTALADO EM DRENO DE AR-CONDICIONADO - FORNECIMENTO E INSTALAÇÃO. AF_12/2014</t>
  </si>
  <si>
    <t xml:space="preserve">98111_Mod</t>
  </si>
  <si>
    <t xml:space="preserve">CAIXA DE DESCARGA PARA DRENAGEM DE AR-CONDICIONADO, CIRCULAR, EM POLIETILENO, FUNDO EM BRITA, DIÂMETRO INTERNO = 0,3 M</t>
  </si>
  <si>
    <t xml:space="preserve">07.01.000</t>
  </si>
  <si>
    <t xml:space="preserve">SINALIZAÇÃO DE EMERGÊNCIA</t>
  </si>
  <si>
    <t xml:space="preserve">CC.0048</t>
  </si>
  <si>
    <t xml:space="preserve">PLACA DE SINALIZAÇÃO DE ORIENTAÇÃO DE SAÍDA (DIREITA OU ESQUERDA) - FIGURA 13 NBR 13.434-2/2004 - DIMENSÕES 24cm X 12cm</t>
  </si>
  <si>
    <t xml:space="preserve">CC.0050</t>
  </si>
  <si>
    <t xml:space="preserve">PLACA DE SINALIZAÇÃO DE ORIENTAÇÃO DE ESCADA - FIGURA 16 NBR 13.434-2/2004 - DIMENSÕES 24cm X 12cm</t>
  </si>
  <si>
    <t xml:space="preserve">CC.0051</t>
  </si>
  <si>
    <t xml:space="preserve">PLACA DE SINALIZAÇÃO DE ORIENTAÇÃO DE PORTA DE SAÍDA - FIGURA 17 NBR 13.434-2/2004 - DIMENSÕES 24cm X 12cm</t>
  </si>
  <si>
    <t xml:space="preserve">CC.0052</t>
  </si>
  <si>
    <t xml:space="preserve">PLACA DE SINALIZAÇÃO DOS HIDRANTES DE PAREDE - FIGURA 26 NBR 13.434-2/2004 - DIMENSÕES 20cm X 20cm</t>
  </si>
  <si>
    <t xml:space="preserve">CC.0053</t>
  </si>
  <si>
    <t xml:space="preserve">PLACA DE SINALIZAÇÃO DOS EXTINTORES - FIGURA 23 NBR 13.434-2/2004 - DIMENSÕES 20cm X 20cm</t>
  </si>
  <si>
    <t xml:space="preserve">CC.0054</t>
  </si>
  <si>
    <t xml:space="preserve">PLACA DE SINALIZAÇÃO DO ACIONADOR MANUAL - FIGURA 21 NBR 13.434-2/2004 - DIMENSÕES 20cm X 20cm</t>
  </si>
  <si>
    <t xml:space="preserve">CC.0055</t>
  </si>
  <si>
    <t xml:space="preserve">PLACA DE SINALIZAÇÃO ALARME SONORO - FIGURA 20 NBR 13.434-2/2004 - DIMENSÕES 20cm X 20cm</t>
  </si>
  <si>
    <t xml:space="preserve">CC.0056</t>
  </si>
  <si>
    <t xml:space="preserve">PLACA DE SINALIZAÇÃO DE NÚMERO DE PAVIMENTO - FIGURA 19 NBR 13.434-2/2004 - DIMENSÕES 20cm X 10cm</t>
  </si>
  <si>
    <t xml:space="preserve">07.02.000</t>
  </si>
  <si>
    <t xml:space="preserve">ALARME E DETECÇÃO DE FUMAÇA</t>
  </si>
  <si>
    <t xml:space="preserve">CC.0189</t>
  </si>
  <si>
    <t xml:space="preserve">DETECTOR DE FUMAÇA ÓPTICO ENDEREÇÁVEL</t>
  </si>
  <si>
    <t xml:space="preserve">CC.0190</t>
  </si>
  <si>
    <t xml:space="preserve">DETECTOR DE TEMPERATURA TERMOVELOCÍMETRICO ENDEREÇÁVEL</t>
  </si>
  <si>
    <t xml:space="preserve">CC.0191</t>
  </si>
  <si>
    <t xml:space="preserve">CENTRAL DE ALARME ENDEREÇÁVEL DE INCENDIO COM SISTEMA P/ ATÉ 250 DISPOSITIVOS, C/ BATERIA DE 12V E 7AMPERES</t>
  </si>
  <si>
    <t xml:space="preserve">CC.0192</t>
  </si>
  <si>
    <t xml:space="preserve">ACIONADOR MANUAL (BOTOEIRA) "APERTE AQUI", P/INSTAL. INCENDIO - ENDEREÇÁVEL</t>
  </si>
  <si>
    <t xml:space="preserve">CC.0057</t>
  </si>
  <si>
    <t xml:space="preserve">AVISADOR SONORO TIPO SIRENE PARA INCÊNDIO - FORNECIMENTO E INSTALAÇÃO</t>
  </si>
  <si>
    <t xml:space="preserve">CC.0193</t>
  </si>
  <si>
    <t xml:space="preserve">CABO DE COBRE BLINDADO COM FITA DE COBRE, 2 X 1,5 MM², ANTI-CHAMA, TENSÃO 1kV, PARA CIRCUITOS DE DETECÇÃO E ALARME DE INCÊNDIO - FORNECIMENTO E INSTALAÇÃO.</t>
  </si>
  <si>
    <t xml:space="preserve">CC.0194</t>
  </si>
  <si>
    <t xml:space="preserve">CABO DE COBRE PP CORDPLAST 2 X 1,5 MM2, 450/750V - FORNECIMENTO E INSTALAÇÃO</t>
  </si>
  <si>
    <t xml:space="preserve">ELETRODUTO DE AÇO GALVANIZADO, CLASSE LEVE, DN 25 MM (1), APARENTE, INSTALADO EM TETO - FORNECIMENTO E INSTALAÇÃO. AF_11/2016_P</t>
  </si>
  <si>
    <t xml:space="preserve">LUVA DE EMENDA PARA ELETRODUTO, AÇO GALVANIZADO, DN 25 MM (1''), APARENTE, INSTALADA EM TETO - FORNECIMENTO E INSTALAÇÃO. AF_11/2016_P</t>
  </si>
  <si>
    <t xml:space="preserve">CONDULETE DE ALUMÍNIO, TIPO T, PARA ELETRODUTO DE AÇO GALVANIZADO DN 25 MM (1''), APARENTE - FORNECIMENTO E INSTALAÇÃO. AF_11/2016_P</t>
  </si>
  <si>
    <t xml:space="preserve">CONDULETE DE ALUMÍNIO, TIPO X, PARA ELETRODUTO DE AÇO GALVANIZADO DN 25 MM (1''), APARENTE - FORNECIMENTO E INSTALAÇÃO. AF_11/2016_P</t>
  </si>
  <si>
    <t xml:space="preserve">07.03.000</t>
  </si>
  <si>
    <t xml:space="preserve">ILUMINAÇÃO DE EMERGÊNCIA</t>
  </si>
  <si>
    <t xml:space="preserve">LUMINÁRIA DE EMERGÊNCIA, COM 30 LÂMPADAS LED DE 2 W, SEM REATOR - FORNECIMENTO E INSTALAÇÃO. AF_02/2020</t>
  </si>
  <si>
    <t xml:space="preserve">07.04.000</t>
  </si>
  <si>
    <t xml:space="preserve">REDE DE HIDRANTES DE PAREDE</t>
  </si>
  <si>
    <t xml:space="preserve">96765_Mod</t>
  </si>
  <si>
    <t xml:space="preserve">ABRIGO PARA HIDRANTE, 90X60X17CM, COM REGISTRO GLOBO ANGULAR 45 GRAUS 2 1/2", ADAPTADOR STORZ 2 1/2", DUAS MANGUEIRAS DE INCÊNDIO 15M, REDUÇÃO 2 1/2 X 1 1/2" E ESGUICHO EM LATÃO 1 1/2" - FORNECIMENTO E INSTALAÇÃO. AF_08/2017</t>
  </si>
  <si>
    <t xml:space="preserve">TUBO DE AÇO GALVANIZADO COM COSTURA, CLASSE MÉDIA, DN 50 (2"), CONEXÃO ROSQUEADA, INSTALADO EM REDE DE ALIMENTAÇÃO PARA HIDRANTE - FORNECIMENTO E INSTALAÇÃO. AF_10/2020</t>
  </si>
  <si>
    <t xml:space="preserve">TUBO DE AÇO GALVANIZADO COM COSTURA, CLASSE MÉDIA, DN 65 (2 1/2"), CONEXÃO ROSQUEADA, INSTALADO EM REDE DE ALIMENTAÇÃO PARA HIDRANTE - FORNECIMENTO E INSTALAÇÃO. AF_10/2020</t>
  </si>
  <si>
    <t xml:space="preserve">TUBO DE AÇO GALVANIZADO COM COSTURA, CLASSE MÉDIA, DN 80 (3"), CONEXÃO ROSQUEADA, INSTALADO EM REDE DE ALIMENTAÇÃO PARA HIDRANTE - FORNECIMENTO E INSTALAÇÃO. AF_10/2020</t>
  </si>
  <si>
    <t xml:space="preserve">JOELHO 90 GRAUS, EM FERRO GALVANIZADO, DN 25 (1"), CONEXÃO ROSQUEADA, INSTALADO EM REDE DE ALIMENTAÇÃO PARA HIDRANTE - FORNECIMENTO E INSTALAÇÃO. AF_10/2020</t>
  </si>
  <si>
    <t xml:space="preserve">JOELHO 90 GRAUS, EM FERRO GALVANIZADO, DN 50 (2"), CONEXÃO ROSQUEADA, INSTALADO EM REDE DE ALIMENTAÇÃO PARA HIDRANTE - FORNECIMENTO E INSTALAÇÃO. AF_10/2020</t>
  </si>
  <si>
    <t xml:space="preserve">JOELHO 90 GRAUS, EM FERRO GALVANIZADO, DN 65 (2 1/2"), CONEXÃO ROSQUEADA, INSTALADO EM REDE DE ALIMENTAÇÃO PARA HIDRANTE - FORNECIMENTO E INSTALAÇÃO. AF_10/2020</t>
  </si>
  <si>
    <t xml:space="preserve">JOELHO 90 GRAUS, EM FERRO GALVANIZADO, CONEXÃO ROSQUEADA, DN 80 (3"), INSTALADO EM REDE DE ALIMENTAÇÃO PARA HIDRANTE - FORNECIMENTO E INSTALAÇÃO. AF_10/2020</t>
  </si>
  <si>
    <t xml:space="preserve">LUVA, EM FERRO GALVANIZADO, DN 65 (2 1/2"), CONEXÃO ROSQUEADA, INSTALADO EM REDE DE ALIMENTAÇÃO PARA HIDRANTE - FORNECIMENTO E INSTALAÇÃO. AF_10/2020</t>
  </si>
  <si>
    <t xml:space="preserve">NIPLE, EM FERRO GALVANIZADO, DN 65 (2 1/2"), CONEXÃO ROSQUEADA, INSTALADO EM REDE DE ALIMENTAÇÃO PARA HIDRANTE - FORNECIMENTO E INSTALAÇÃO. AF_10/2020</t>
  </si>
  <si>
    <t xml:space="preserve">TÊ, EM FERRO GALVANIZADO, CONEXÃO ROSQUEADA, DN 50 (2"), INSTALADO EM REDE DE ALIMENTAÇÃO PARA HIDRANTE - FORNECIMENTO E INSTALAÇÃO. AF_10/2020</t>
  </si>
  <si>
    <t xml:space="preserve">TÊ, EM FERRO GALVANIZADO, CONEXÃO ROSQUEADA, DN 65 (2 1/2"), INSTALADO EM REDE DE ALIMENTAÇÃO PARA HIDRANTE - FORNECIMENTO E INSTALAÇÃO. AF_10/2020</t>
  </si>
  <si>
    <t xml:space="preserve">CC.0070</t>
  </si>
  <si>
    <t xml:space="preserve">TÊ DE REDUÇÃO GALV. 2" X 1"</t>
  </si>
  <si>
    <t xml:space="preserve">CC.0069</t>
  </si>
  <si>
    <t xml:space="preserve">TÊ DE REDUÇÃO GALV. 3" X 2"</t>
  </si>
  <si>
    <t xml:space="preserve">CC.0068</t>
  </si>
  <si>
    <t xml:space="preserve">TÊ DE REDUÇÃO GALV. 3" X 2.1/2"</t>
  </si>
  <si>
    <t xml:space="preserve">REGISTRO DE GAVETA BRUTO, LATÃO, ROSCÁVEL, 2, INSTALADO EM RESERVAÇÃO DE ÁGUA DE EDIFICAÇÃO QUE POSSUA RESERVATÓRIO DE FIBRA/FIBROCIMENTO  FORNECIMENTO E INSTALAÇÃO. AF_06/2016</t>
  </si>
  <si>
    <t xml:space="preserve">REGISTRO DE GAVETA BRUTO, LATÃO, ROSCÁVEL, 3, INSTALADO EM RESERVAÇÃO DE ÁGUA DE EDIFICAÇÃO QUE POSSUA RESERVATÓRIO DE FIBRA/FIBROCIMENTO  FORNECIMENTO E INSTALAÇÃO. AF_06/2016</t>
  </si>
  <si>
    <t xml:space="preserve">VÁLVULA DE RETENÇÃO HORIZONTAL, DE BRONZE, ROSCÁVEL, 2"  - FORNECIMENTO E INSTALAÇÃO. AF_01/2019</t>
  </si>
  <si>
    <t xml:space="preserve">VÁLVULA DE RETENÇÃO HORIZONTAL, DE BRONZE, ROSCÁVEL, 2 1/2" - FORNECIMENTO E INSTALAÇÃO. AF_01/2019</t>
  </si>
  <si>
    <t xml:space="preserve">MANÔMETRO 0 A 200 PSI (0 A 14 KGF/CM2), D = 50MM - FORNECIMENTO E INSTALAÇÃO. AF_10/2020</t>
  </si>
  <si>
    <t xml:space="preserve">CC.0195</t>
  </si>
  <si>
    <t xml:space="preserve">FORNECIMENTO E INSTALAÇÃO DE PRESSOSTATO 0 A 10 KGF/CM2</t>
  </si>
  <si>
    <t xml:space="preserve">CC.0072</t>
  </si>
  <si>
    <t xml:space="preserve">HIDRANTE DE RECALQUE INCLUINDO CAIXA EM ALVENARIA DE TIJOLOS MACIÇOS ESP. = 0,12M, DIM. INT. = 0.50 X 0.50 X 0.70M, COM TAMPA EM FERRO FUNDIDO 0,50 X 0,50 E FUNDO COM BRITA</t>
  </si>
  <si>
    <t xml:space="preserve">CC.0074</t>
  </si>
  <si>
    <t xml:space="preserve">PAINEL DE COMANDO COM COMUTAÇÃO AUTOMÁTICA PARA 02 BOMBAS, COM CAIXA METÁLICA, 7,50CV, 220VCA – TRIFÁSICA - FORNECIMENTO E INSTALAÇÃO</t>
  </si>
  <si>
    <t xml:space="preserve">07.05.000</t>
  </si>
  <si>
    <t xml:space="preserve">EXTINTORES DE INCÊNDIO</t>
  </si>
  <si>
    <t xml:space="preserve">EXTINTOR DE INCÊNDIO PORTÁTIL COM CARGA DE PQS DE 6 KG, CLASSE BC - FORNECIMENTO E INSTALAÇÃO. AF_10/2020_P</t>
  </si>
  <si>
    <t xml:space="preserve">98546_Mod</t>
  </si>
  <si>
    <t xml:space="preserve">IMPERMEABILIZAÇÃO DE SUPERFÍCIE COM MANTA ASFÁLTICA, UMA CAMADA, INCLUSIVE APLICAÇÃO DE PRIMER ASFÁLTICO, E=4MM. AF_06/2018</t>
  </si>
  <si>
    <t xml:space="preserve">PROTEÇÃO MECÂNICA DE SUPERFÍCIE HORIZONTAL COM ARGAMASSA DE CIMENTO E AREIA, TRAÇO 1:3, E=2CM. AF_06/2018</t>
  </si>
  <si>
    <t xml:space="preserve">CC.0239</t>
  </si>
  <si>
    <t xml:space="preserve">IMPERMEABILIZACAO DE ESTRUTURAS ENTERRADAS, COM TINTA ASFALTICA, DUAS DEMAOS.</t>
  </si>
  <si>
    <t xml:space="preserve">IMPERMEABILIZAÇÃO DE SUPERFÍCIE COM ARGAMASSA POLIMÉRICA / MEMBRANA ACRÍLICA, 3 DEMÃOS. AF_06/2018</t>
  </si>
  <si>
    <t xml:space="preserve">09.01.000</t>
  </si>
  <si>
    <t xml:space="preserve">LIMPEZA DE OBRAS</t>
  </si>
  <si>
    <t xml:space="preserve">CC.0174</t>
  </si>
  <si>
    <t xml:space="preserve">LIMPEZA GERAL</t>
  </si>
  <si>
    <t xml:space="preserve">10.01.000</t>
  </si>
  <si>
    <t xml:space="preserve">PESSOAL (ADMINISTRAÇÃO)</t>
  </si>
  <si>
    <t xml:space="preserve">CC.0247</t>
  </si>
  <si>
    <t xml:space="preserve">DESPESAS ADMINISTRATIVAS (CONFORME DETALHAMENTO DAS DESPESAS ADMINISTRATIVAS)</t>
  </si>
  <si>
    <t xml:space="preserve">11.01.000</t>
  </si>
  <si>
    <t xml:space="preserve">INSTALAÇÕES HIDRÁULICAS E SANITÁRIAS</t>
  </si>
  <si>
    <t xml:space="preserve">11.01.100</t>
  </si>
  <si>
    <t xml:space="preserve">CC.0125</t>
  </si>
  <si>
    <t xml:space="preserve">RESERVATÓRIO METÁLICO TIPO TAÇA, CAPACIDADE 20.000 LITROS - FORNECIMENTO E INSTALAÇÃO</t>
  </si>
  <si>
    <t xml:space="preserve">CC.0126</t>
  </si>
  <si>
    <t xml:space="preserve">RESERVATÓRIO METÁLICO TIPO TAÇA, CAPACIDADE 30.000 LITROS - FORNECIMENTO E INSTALAÇÃO</t>
  </si>
  <si>
    <t xml:space="preserve">11.01.200</t>
  </si>
  <si>
    <t xml:space="preserve">CC.0085</t>
  </si>
  <si>
    <t xml:space="preserve">AQUECEDOR DE ACUMULAÇÃO (BOILER), ELÉTRICO, POTÊNCIA 5000 W, VOLUME 1000 LITROS, CONJUNTO ALTA PRESSÃO, INCLUSOS 5 COLETORES 1MX2M - FORNECIMENTO E INSTALAÇÃO</t>
  </si>
  <si>
    <t xml:space="preserve">CC.0086</t>
  </si>
  <si>
    <t xml:space="preserve">AQUECEDOR DE ACUMULAÇÃO (BOILER), ELÉTRICO, POTÊNCIA 5000 W, VOLUME 1500 LITROS, CONJUNTO ALTA PRESSÃO, INCLUSOS 8 PLACAS SOLARES - FORNECIMENTO E INSTALAÇÃO</t>
  </si>
  <si>
    <t xml:space="preserve">CC.0129</t>
  </si>
  <si>
    <t xml:space="preserve">AQUECEDOR DE ACUMULAÇÃO (BOILER), ELÉTRICO, POTÊNCIA 3000 W, VOLUME 500 LITROS, CONJUNTO ALTA PRESSÃO, INCLUSOS 3 COLETORES 1MX2M - FORNECIMENTO E INSTALAÇÃO</t>
  </si>
  <si>
    <t xml:space="preserve">11.01.300</t>
  </si>
  <si>
    <t xml:space="preserve">CC.0130</t>
  </si>
  <si>
    <t xml:space="preserve">CISTERNA 50.000 LITROS (INCLUSO FILTRO DA CISTERNA, REALIMENTADOR AUTOMÁTICO E FRETE) – FORNECIMENTO </t>
  </si>
  <si>
    <t xml:space="preserve">BOMBA RECALQUE D'AGUA TRIFASICA 1,5HP</t>
  </si>
  <si>
    <t xml:space="preserve">11.02.000</t>
  </si>
  <si>
    <t xml:space="preserve">11.02.100</t>
  </si>
  <si>
    <t xml:space="preserve">73857/5</t>
  </si>
  <si>
    <t xml:space="preserve">TRANSFORMADOR DISTRIBUICAO  300KVA TRIFASICO 60HZ CLASSE 15KV IMERSO EM ÓLEO MINERAL FORNECIMENTO E INSTALACAO</t>
  </si>
  <si>
    <t xml:space="preserve">11.03.000</t>
  </si>
  <si>
    <t xml:space="preserve">11.03.100</t>
  </si>
  <si>
    <t xml:space="preserve">PLATAFORMA ELEVATÓRIA</t>
  </si>
  <si>
    <t xml:space="preserve">CC.0136</t>
  </si>
  <si>
    <t xml:space="preserve">PLATAFORMA ELEVATÓRIA VERTICAL, 380V, PERCURSO DE 4M, TIPO ENCLAUSURADA COM VIDRO PANORÂMICO, ACESSO UNILATERAL - FORNECIMENTO E INSTALAÇÃO</t>
  </si>
  <si>
    <t xml:space="preserve">11.04.000</t>
  </si>
  <si>
    <t xml:space="preserve">CC.0071</t>
  </si>
  <si>
    <t xml:space="preserve">BOMBA PARA INCÊNDIO POTÊNCIA 7,5 CV, 48 MCA x 26,4 M3/H, TRIFÁSICA</t>
  </si>
  <si>
    <t xml:space="preserve">TOTAL GERAL </t>
  </si>
  <si>
    <t xml:space="preserve">TOTAL OBRAS </t>
  </si>
  <si>
    <t xml:space="preserve">TOTAL EQUIPAMENTOS </t>
  </si>
  <si>
    <t xml:space="preserve">EMPRESA: </t>
  </si>
  <si>
    <t xml:space="preserve">OBEDECENDO AO DISPOSTO NO MANUAL DE ORIENTAÇÕES PARA ELABORAÇÃO DE PLANILHAS ORÇAMENTÁRIAS DE OBRAS PÚBLICAS DO TRIBUNAL DE CONTAS DA UNIÃO (ANO 2014), AS DESPESAS ADMINISTRATIVAS SERÃO COMPUTADAS EM UMA COMPOSIÇÃO ÚNICA, CONFORME ABAIXO. AINDA, OBEDECENDO AO PREVISTO NO ACÓRDÃO 2.622/2013 TCU-PLENÁRIO, AS MEDIÇÕES DAS DESPESAS ADMINISTRATIVAS DEVEM SER PROPORCIONAIS À EXECUÇÃO FINANCEIRA DA OBRA, ABSTENDO-SE DE UTILIZAR CRITÉRIOS DE PAGAMENTO PARA ESSE ITEM COMO UM VALOR MENSAL FIXO, EVITANDO-SE, ASSIM, DESEMBOLSOS INDEVIDOS DA ADMINISTRAÇÃO LOCAL EM VIRTUDE DE ATRASOS OU DE PRORROGAÇÕES INJUSTIFICADAS DO PRAZO DE EXECUÇÃO CONTRATUAL, COM FUNDAMENTO NO ART. 37, INCISO XXI, DA CONSTITUIÇÃO FEDERAL E NO ARTS. 55, INCISO III, E 92, DA LEI 8.666/1993.</t>
  </si>
  <si>
    <t xml:space="preserve">DESPESAS ADMINISTRATIVAS (CONFORME DETALHAMENTO DAS DESPESAS ADMINISTRATIVAS) </t>
  </si>
  <si>
    <t xml:space="preserve">DESCRIÇÃO </t>
  </si>
  <si>
    <t xml:space="preserve">UNIDADE</t>
  </si>
  <si>
    <t xml:space="preserve">COEFICIENTE</t>
  </si>
  <si>
    <t xml:space="preserve">CUSTO UNITÁRIO</t>
  </si>
  <si>
    <t xml:space="preserve">PARCIAL</t>
  </si>
  <si>
    <t xml:space="preserve">ALMOXARIFE COM ENCARGOS COMPLEMENTARES</t>
  </si>
  <si>
    <t xml:space="preserve">MÊS</t>
  </si>
  <si>
    <t xml:space="preserve">ENGENHEIRO CIVIL DE OBRA PLENO COM ENCARGOS COMPLEMENTARES</t>
  </si>
  <si>
    <t xml:space="preserve">MESTRE DE OBRAS COM ENCARGOS COMPLEMENTARES</t>
  </si>
  <si>
    <t xml:space="preserve">CC.0242-N.DES</t>
  </si>
  <si>
    <t xml:space="preserve">VIGIA NOTURNO COM ENCARGOS COMPLEMENTARES – MENSALISTA (COMPOSIÇÃO 88326 – VIGIA NOTURNO COM ENCARGOS COMPLEMENTARES – HORISTA CONVERTIDA EM MENSALISTA SEGUNDO METODOLOGIAS E CONCEITOS SINAPI) – SEM DESONERAÇÃO</t>
  </si>
  <si>
    <t xml:space="preserve">TOTAL COM BDI </t>
  </si>
</sst>
</file>

<file path=xl/styles.xml><?xml version="1.0" encoding="utf-8"?>
<styleSheet xmlns="http://schemas.openxmlformats.org/spreadsheetml/2006/main">
  <numFmts count="11">
    <numFmt numFmtId="164" formatCode="General"/>
    <numFmt numFmtId="165" formatCode="0.00%"/>
    <numFmt numFmtId="166" formatCode="0%"/>
    <numFmt numFmtId="167" formatCode="@"/>
    <numFmt numFmtId="168" formatCode="_(* #,##0.00_);_(* \(#,##0.00\);_(* \-??_);_(@_)"/>
    <numFmt numFmtId="169" formatCode="#,##0.00"/>
    <numFmt numFmtId="170" formatCode="00"/>
    <numFmt numFmtId="171" formatCode="_-&quot;R$ &quot;* #,##0.00_-;&quot;-R$ &quot;* #,##0.00_-;_-&quot;R$ &quot;* \-??_-;_-@_-"/>
    <numFmt numFmtId="172" formatCode="0.00"/>
    <numFmt numFmtId="173" formatCode="#,##0"/>
    <numFmt numFmtId="174" formatCode="[$R$-416]\ #,##0.00;[RED]\-[$R$-416]\ #,##0.00"/>
  </numFmts>
  <fonts count="25">
    <font>
      <sz val="11"/>
      <color rgb="FF000000"/>
      <name val="Calibri"/>
      <family val="2"/>
      <charset val="1"/>
    </font>
    <font>
      <sz val="10"/>
      <name val="Arial"/>
      <family val="0"/>
    </font>
    <font>
      <sz val="10"/>
      <name val="Arial"/>
      <family val="0"/>
    </font>
    <font>
      <sz val="10"/>
      <name val="Arial"/>
      <family val="0"/>
    </font>
    <font>
      <b val="true"/>
      <sz val="11"/>
      <color rgb="FF333333"/>
      <name val="Calibri"/>
      <family val="2"/>
      <charset val="1"/>
    </font>
    <font>
      <b val="true"/>
      <sz val="11"/>
      <color rgb="FF000000"/>
      <name val="Lucida Sans Unicode"/>
      <family val="2"/>
      <charset val="1"/>
    </font>
    <font>
      <b val="true"/>
      <sz val="12"/>
      <name val="Arial"/>
      <family val="2"/>
      <charset val="1"/>
    </font>
    <font>
      <b val="true"/>
      <sz val="10"/>
      <name val="Arial"/>
      <family val="2"/>
      <charset val="1"/>
    </font>
    <font>
      <sz val="10"/>
      <name val="Arial"/>
      <family val="2"/>
      <charset val="1"/>
    </font>
    <font>
      <sz val="12"/>
      <name val="Arial"/>
      <family val="2"/>
      <charset val="1"/>
    </font>
    <font>
      <b val="true"/>
      <sz val="14"/>
      <color rgb="FF000000"/>
      <name val="Calibri"/>
      <family val="2"/>
      <charset val="1"/>
    </font>
    <font>
      <sz val="14"/>
      <color rgb="FF000000"/>
      <name val="Calibri"/>
      <family val="2"/>
      <charset val="1"/>
    </font>
    <font>
      <b val="true"/>
      <sz val="11"/>
      <color rgb="FF000000"/>
      <name val="Calibri"/>
      <family val="2"/>
      <charset val="1"/>
    </font>
    <font>
      <b val="true"/>
      <sz val="12"/>
      <color rgb="FFFFFFFF"/>
      <name val="Calibri"/>
      <family val="2"/>
      <charset val="1"/>
    </font>
    <font>
      <b val="true"/>
      <sz val="11"/>
      <color rgb="FFFFFFFF"/>
      <name val="Calibri"/>
      <family val="2"/>
      <charset val="1"/>
    </font>
    <font>
      <b val="true"/>
      <sz val="10"/>
      <name val="Calibri"/>
      <family val="2"/>
      <charset val="1"/>
    </font>
    <font>
      <sz val="15"/>
      <color rgb="FF000000"/>
      <name val="Verdana"/>
      <family val="2"/>
      <charset val="1"/>
    </font>
    <font>
      <sz val="11"/>
      <color rgb="FF000000"/>
      <name val="Verdana"/>
      <family val="2"/>
      <charset val="1"/>
    </font>
    <font>
      <b val="true"/>
      <sz val="13"/>
      <color rgb="FF000000"/>
      <name val="Arial"/>
      <family val="2"/>
      <charset val="1"/>
    </font>
    <font>
      <b val="true"/>
      <sz val="11"/>
      <color rgb="FF000000"/>
      <name val="Arial"/>
      <family val="2"/>
      <charset val="1"/>
    </font>
    <font>
      <b val="true"/>
      <sz val="10"/>
      <color rgb="FF000000"/>
      <name val="Arial"/>
      <family val="2"/>
      <charset val="1"/>
    </font>
    <font>
      <sz val="10"/>
      <color rgb="FF000000"/>
      <name val="Arial"/>
      <family val="2"/>
      <charset val="1"/>
    </font>
    <font>
      <sz val="1"/>
      <color rgb="FF000000"/>
      <name val="Verdana"/>
      <family val="2"/>
      <charset val="1"/>
    </font>
    <font>
      <u val="single"/>
      <sz val="11"/>
      <color rgb="FF000000"/>
      <name val="Verdana"/>
      <family val="2"/>
      <charset val="1"/>
    </font>
    <font>
      <sz val="13"/>
      <color rgb="FF000000"/>
      <name val="Calibri"/>
      <family val="2"/>
      <charset val="1"/>
    </font>
  </fonts>
  <fills count="17">
    <fill>
      <patternFill patternType="none"/>
    </fill>
    <fill>
      <patternFill patternType="gray125"/>
    </fill>
    <fill>
      <patternFill patternType="solid">
        <fgColor rgb="FFBFBFBF"/>
        <bgColor rgb="FFBDD7EE"/>
      </patternFill>
    </fill>
    <fill>
      <patternFill patternType="solid">
        <fgColor rgb="FFFFFBCC"/>
        <bgColor rgb="FFFFFFFF"/>
      </patternFill>
    </fill>
    <fill>
      <patternFill patternType="solid">
        <fgColor rgb="FF9BBB59"/>
        <bgColor rgb="FF969696"/>
      </patternFill>
    </fill>
    <fill>
      <patternFill patternType="solid">
        <fgColor rgb="FF969696"/>
        <bgColor rgb="FF808080"/>
      </patternFill>
    </fill>
    <fill>
      <patternFill patternType="solid">
        <fgColor rgb="FFFFFFFF"/>
        <bgColor rgb="FFFFFBCC"/>
      </patternFill>
    </fill>
    <fill>
      <patternFill patternType="solid">
        <fgColor rgb="FF808080"/>
        <bgColor rgb="FF969696"/>
      </patternFill>
    </fill>
    <fill>
      <patternFill patternType="solid">
        <fgColor rgb="FF5B9BD5"/>
        <bgColor rgb="FF969696"/>
      </patternFill>
    </fill>
    <fill>
      <patternFill patternType="solid">
        <fgColor rgb="FFBDD7EE"/>
        <bgColor rgb="FFBFBFBF"/>
      </patternFill>
    </fill>
    <fill>
      <patternFill patternType="solid">
        <fgColor rgb="FFDFFFBF"/>
        <bgColor rgb="FFFFFBCC"/>
      </patternFill>
    </fill>
    <fill>
      <patternFill patternType="solid">
        <fgColor rgb="FF269900"/>
        <bgColor rgb="FF3FB219"/>
      </patternFill>
    </fill>
    <fill>
      <patternFill patternType="solid">
        <fgColor rgb="FF3FB219"/>
        <bgColor rgb="FF269900"/>
      </patternFill>
    </fill>
    <fill>
      <patternFill patternType="solid">
        <fgColor rgb="FF58CB32"/>
        <bgColor rgb="FF71E44B"/>
      </patternFill>
    </fill>
    <fill>
      <patternFill patternType="solid">
        <fgColor rgb="FF71E44B"/>
        <bgColor rgb="FF8AFD64"/>
      </patternFill>
    </fill>
    <fill>
      <patternFill patternType="solid">
        <fgColor rgb="FF8AFD64"/>
        <bgColor rgb="FFA3FF7D"/>
      </patternFill>
    </fill>
    <fill>
      <patternFill patternType="solid">
        <fgColor rgb="FFA3FF7D"/>
        <bgColor rgb="FF8AFD64"/>
      </patternFill>
    </fill>
  </fills>
  <borders count="11">
    <border diagonalUp="false" diagonalDown="false">
      <left/>
      <right/>
      <top/>
      <bottom/>
      <diagonal/>
    </border>
    <border diagonalUp="false" diagonalDown="false">
      <left style="medium"/>
      <right style="medium"/>
      <top/>
      <bottom/>
      <diagonal/>
    </border>
    <border diagonalUp="false" diagonalDown="false">
      <left style="medium"/>
      <right/>
      <top/>
      <bottom/>
      <diagonal/>
    </border>
    <border diagonalUp="false" diagonalDown="false">
      <left style="hair"/>
      <right style="medium"/>
      <top/>
      <bottom/>
      <diagonal/>
    </border>
    <border diagonalUp="false" diagonalDown="false">
      <left/>
      <right style="medium"/>
      <top/>
      <bottom/>
      <diagonal/>
    </border>
    <border diagonalUp="false" diagonalDown="false">
      <left style="medium"/>
      <right style="medium"/>
      <top/>
      <bottom style="medium"/>
      <diagonal/>
    </border>
    <border diagonalUp="false" diagonalDown="false">
      <left style="thin">
        <color rgb="FF5B9BD5"/>
      </left>
      <right style="thin">
        <color rgb="FF5B9BD5"/>
      </right>
      <top style="thin">
        <color rgb="FF5B9BD5"/>
      </top>
      <bottom style="thin">
        <color rgb="FF5B9BD5"/>
      </bottom>
      <diagonal/>
    </border>
    <border diagonalUp="false" diagonalDown="false">
      <left/>
      <right/>
      <top/>
      <bottom style="thin"/>
      <diagonal/>
    </border>
    <border diagonalUp="false" diagonalDown="false">
      <left style="thin"/>
      <right style="thin"/>
      <top style="thin"/>
      <bottom style="thin"/>
      <diagonal/>
    </border>
    <border diagonalUp="false" diagonalDown="false">
      <left/>
      <right/>
      <top/>
      <bottom style="medium"/>
      <diagonal/>
    </border>
    <border diagonalUp="false" diagonalDown="false">
      <left style="hair"/>
      <right style="hair"/>
      <top style="hair"/>
      <bottom style="hair"/>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171" fontId="0" fillId="0" borderId="0" applyFont="true" applyBorder="false" applyAlignment="true" applyProtection="false">
      <alignment horizontal="general" vertical="bottom" textRotation="0" wrapText="false" indent="0" shrinkToFit="false"/>
    </xf>
    <xf numFmtId="42" fontId="1" fillId="0" borderId="0" applyFont="true" applyBorder="false" applyAlignment="false" applyProtection="false"/>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cellStyleXfs>
  <cellXfs count="180">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2" borderId="0" xfId="0" applyFont="false" applyBorder="false" applyAlignment="false" applyProtection="true">
      <alignment horizontal="general" vertical="bottom" textRotation="0" wrapText="false" indent="0" shrinkToFit="false"/>
      <protection locked="false" hidden="false"/>
    </xf>
    <xf numFmtId="164" fontId="0" fillId="2" borderId="0" xfId="0" applyFont="false" applyBorder="false" applyAlignment="true" applyProtection="true">
      <alignment horizontal="center" vertical="bottom" textRotation="0" wrapText="false" indent="0" shrinkToFit="false"/>
      <protection locked="false" hidden="false"/>
    </xf>
    <xf numFmtId="165" fontId="0" fillId="2" borderId="0" xfId="0" applyFont="false" applyBorder="false" applyAlignment="true" applyProtection="true">
      <alignment horizontal="center" vertical="bottom" textRotation="0" wrapText="false" indent="0" shrinkToFit="false"/>
      <protection locked="false" hidden="false"/>
    </xf>
    <xf numFmtId="164" fontId="0" fillId="0" borderId="0" xfId="0" applyFont="true" applyBorder="true" applyAlignment="true" applyProtection="false">
      <alignment horizontal="left" vertical="bottom" textRotation="0" wrapText="false" indent="0" shrinkToFit="false"/>
      <protection locked="true" hidden="false"/>
    </xf>
    <xf numFmtId="164" fontId="4" fillId="3" borderId="0" xfId="0" applyFont="true" applyBorder="false" applyAlignment="false" applyProtection="true">
      <alignment horizontal="general" vertical="bottom" textRotation="0" wrapText="false" indent="0" shrinkToFit="false"/>
      <protection locked="false" hidden="false"/>
    </xf>
    <xf numFmtId="164" fontId="0" fillId="3" borderId="0" xfId="0" applyFont="false" applyBorder="false" applyAlignment="false" applyProtection="true">
      <alignment horizontal="general" vertical="bottom" textRotation="0" wrapText="false" indent="0" shrinkToFit="false"/>
      <protection locked="false" hidden="false"/>
    </xf>
    <xf numFmtId="164" fontId="0" fillId="3" borderId="0" xfId="0" applyFont="false" applyBorder="false" applyAlignment="true" applyProtection="true">
      <alignment horizontal="center" vertical="bottom" textRotation="0" wrapText="false" indent="0" shrinkToFit="false"/>
      <protection locked="false" hidden="false"/>
    </xf>
    <xf numFmtId="165" fontId="0" fillId="3" borderId="0" xfId="0" applyFont="false" applyBorder="false" applyAlignment="true" applyProtection="true">
      <alignment horizontal="center" vertical="bottom" textRotation="0" wrapText="false" indent="0" shrinkToFit="false"/>
      <protection locked="false" hidden="false"/>
    </xf>
    <xf numFmtId="164" fontId="0" fillId="0" borderId="0" xfId="0" applyFont="true" applyBorder="true" applyAlignment="true" applyProtection="false">
      <alignment horizontal="left" vertical="center" textRotation="0" wrapText="false" indent="0" shrinkToFit="false"/>
      <protection locked="true" hidden="false"/>
    </xf>
    <xf numFmtId="164" fontId="5" fillId="4" borderId="1" xfId="0" applyFont="true" applyBorder="true" applyAlignment="true" applyProtection="false">
      <alignment horizontal="center" vertical="bottom" textRotation="0" wrapText="false" indent="0" shrinkToFit="false"/>
      <protection locked="true" hidden="false"/>
    </xf>
    <xf numFmtId="164" fontId="0" fillId="0" borderId="2" xfId="0" applyFont="true" applyBorder="true" applyAlignment="true" applyProtection="false">
      <alignment horizontal="center" vertical="bottom" textRotation="0" wrapText="false" indent="0" shrinkToFit="false"/>
      <protection locked="true" hidden="false"/>
    </xf>
    <xf numFmtId="165" fontId="0" fillId="0" borderId="3" xfId="19" applyFont="true" applyBorder="true" applyAlignment="true" applyProtection="true">
      <alignment horizontal="center" vertical="bottom" textRotation="0" wrapText="false" indent="0" shrinkToFit="false"/>
      <protection locked="true" hidden="false"/>
    </xf>
    <xf numFmtId="164" fontId="6" fillId="5" borderId="1" xfId="0" applyFont="true" applyBorder="true" applyAlignment="true" applyProtection="false">
      <alignment horizontal="center" vertical="center" textRotation="0" wrapText="false" indent="0" shrinkToFit="false"/>
      <protection locked="true" hidden="false"/>
    </xf>
    <xf numFmtId="164" fontId="0" fillId="0" borderId="1" xfId="0" applyFont="true" applyBorder="true" applyAlignment="true" applyProtection="false">
      <alignment horizontal="center" vertical="center" textRotation="0" wrapText="true" indent="0" shrinkToFit="false"/>
      <protection locked="true" hidden="false"/>
    </xf>
    <xf numFmtId="167" fontId="7" fillId="0" borderId="2" xfId="0" applyFont="true" applyBorder="true" applyAlignment="true" applyProtection="true">
      <alignment horizontal="center" vertical="center" textRotation="0" wrapText="false" indent="0" shrinkToFit="false"/>
      <protection locked="true" hidden="false"/>
    </xf>
    <xf numFmtId="168" fontId="7" fillId="0" borderId="0" xfId="0" applyFont="true" applyBorder="true" applyAlignment="true" applyProtection="true">
      <alignment horizontal="center" vertical="center" textRotation="0" wrapText="true" indent="0" shrinkToFit="false"/>
      <protection locked="true" hidden="false"/>
    </xf>
    <xf numFmtId="165" fontId="7" fillId="0" borderId="0" xfId="20" applyFont="true" applyBorder="true" applyAlignment="true" applyProtection="true">
      <alignment horizontal="center" vertical="center" textRotation="0" wrapText="false" indent="0" shrinkToFit="false"/>
      <protection locked="true" hidden="false"/>
    </xf>
    <xf numFmtId="165" fontId="7" fillId="0" borderId="4" xfId="20" applyFont="true" applyBorder="true" applyAlignment="true" applyProtection="true">
      <alignment horizontal="center" vertical="center" textRotation="0" wrapText="true" indent="0" shrinkToFit="false"/>
      <protection locked="true" hidden="false"/>
    </xf>
    <xf numFmtId="167" fontId="7" fillId="0" borderId="2" xfId="0" applyFont="true" applyBorder="true" applyAlignment="true" applyProtection="true">
      <alignment horizontal="center" vertical="bottom" textRotation="0" wrapText="false" indent="0" shrinkToFit="false"/>
      <protection locked="true" hidden="false"/>
    </xf>
    <xf numFmtId="168" fontId="7" fillId="0" borderId="0" xfId="0" applyFont="true" applyBorder="true" applyAlignment="true" applyProtection="true">
      <alignment horizontal="left" vertical="bottom" textRotation="0" wrapText="false" indent="0" shrinkToFit="false"/>
      <protection locked="true" hidden="false"/>
    </xf>
    <xf numFmtId="168" fontId="8" fillId="0" borderId="0" xfId="0" applyFont="true" applyBorder="true" applyAlignment="true" applyProtection="true">
      <alignment horizontal="center" vertical="bottom" textRotation="0" wrapText="false" indent="0" shrinkToFit="false"/>
      <protection locked="true" hidden="false"/>
    </xf>
    <xf numFmtId="165" fontId="8" fillId="0" borderId="0" xfId="20" applyFont="true" applyBorder="true" applyAlignment="true" applyProtection="true">
      <alignment horizontal="center" vertical="bottom" textRotation="0" wrapText="false" indent="0" shrinkToFit="false"/>
      <protection locked="true" hidden="false"/>
    </xf>
    <xf numFmtId="165" fontId="8" fillId="0" borderId="4" xfId="20" applyFont="true" applyBorder="true" applyAlignment="true" applyProtection="true">
      <alignment horizontal="center" vertical="bottom" textRotation="0" wrapText="false" indent="0" shrinkToFit="false"/>
      <protection locked="true" hidden="false"/>
    </xf>
    <xf numFmtId="167" fontId="8" fillId="0" borderId="2" xfId="0" applyFont="true" applyBorder="true" applyAlignment="true" applyProtection="true">
      <alignment horizontal="center" vertical="center" textRotation="0" wrapText="false" indent="0" shrinkToFit="false"/>
      <protection locked="true" hidden="false"/>
    </xf>
    <xf numFmtId="168" fontId="8" fillId="0" borderId="0" xfId="0" applyFont="true" applyBorder="true" applyAlignment="true" applyProtection="true">
      <alignment horizontal="general" vertical="center" textRotation="0" wrapText="false" indent="0" shrinkToFit="false"/>
      <protection locked="true" hidden="false"/>
    </xf>
    <xf numFmtId="168" fontId="8" fillId="0" borderId="0" xfId="0" applyFont="true" applyBorder="true" applyAlignment="true" applyProtection="true">
      <alignment horizontal="center" vertical="center" textRotation="0" wrapText="false" indent="0" shrinkToFit="false"/>
      <protection locked="true" hidden="false"/>
    </xf>
    <xf numFmtId="165" fontId="8" fillId="3" borderId="0" xfId="20" applyFont="true" applyBorder="true" applyAlignment="true" applyProtection="true">
      <alignment horizontal="center" vertical="center" textRotation="0" wrapText="false" indent="0" shrinkToFit="false"/>
      <protection locked="false" hidden="false"/>
    </xf>
    <xf numFmtId="165" fontId="8" fillId="0" borderId="0" xfId="20" applyFont="true" applyBorder="true" applyAlignment="true" applyProtection="true">
      <alignment horizontal="center" vertical="center" textRotation="0" wrapText="false" indent="0" shrinkToFit="false"/>
      <protection locked="true" hidden="false"/>
    </xf>
    <xf numFmtId="165" fontId="8" fillId="0" borderId="4" xfId="20" applyFont="true" applyBorder="true" applyAlignment="true" applyProtection="true">
      <alignment horizontal="center" vertical="center" textRotation="0" wrapText="false" indent="0" shrinkToFit="false"/>
      <protection locked="true" hidden="false"/>
    </xf>
    <xf numFmtId="168" fontId="7" fillId="0" borderId="0" xfId="0" applyFont="true" applyBorder="true" applyAlignment="true" applyProtection="true">
      <alignment horizontal="right" vertical="center" textRotation="0" wrapText="false" indent="0" shrinkToFit="false"/>
      <protection locked="true" hidden="false"/>
    </xf>
    <xf numFmtId="165" fontId="7" fillId="0" borderId="4" xfId="20" applyFont="true" applyBorder="true" applyAlignment="true" applyProtection="true">
      <alignment horizontal="center" vertical="center" textRotation="0" wrapText="false" indent="0" shrinkToFit="false"/>
      <protection locked="true" hidden="false"/>
    </xf>
    <xf numFmtId="168" fontId="7" fillId="0" borderId="0" xfId="0" applyFont="true" applyBorder="true" applyAlignment="true" applyProtection="true">
      <alignment horizontal="general" vertical="bottom" textRotation="0" wrapText="false" indent="0" shrinkToFit="false"/>
      <protection locked="true" hidden="false"/>
    </xf>
    <xf numFmtId="168" fontId="8" fillId="0" borderId="0" xfId="0" applyFont="true" applyBorder="true" applyAlignment="true" applyProtection="true">
      <alignment horizontal="left" vertical="center" textRotation="0" wrapText="true" indent="0" shrinkToFit="false"/>
      <protection locked="true" hidden="false"/>
    </xf>
    <xf numFmtId="168" fontId="7" fillId="0" borderId="0" xfId="0" applyFont="true" applyBorder="true" applyAlignment="true" applyProtection="true">
      <alignment horizontal="general" vertical="bottom" textRotation="0" wrapText="true" indent="0" shrinkToFit="false"/>
      <protection locked="true" hidden="false"/>
    </xf>
    <xf numFmtId="168" fontId="7" fillId="0" borderId="0" xfId="0" applyFont="true" applyBorder="true" applyAlignment="true" applyProtection="true">
      <alignment horizontal="center" vertical="center" textRotation="0" wrapText="false" indent="0" shrinkToFit="false"/>
      <protection locked="true" hidden="false"/>
    </xf>
    <xf numFmtId="167" fontId="7" fillId="0" borderId="0" xfId="0" applyFont="true" applyBorder="true" applyAlignment="true" applyProtection="true">
      <alignment horizontal="center" vertical="center" textRotation="0" wrapText="false" indent="0" shrinkToFit="false"/>
      <protection locked="true" hidden="false"/>
    </xf>
    <xf numFmtId="168" fontId="6" fillId="0" borderId="2" xfId="0" applyFont="true" applyBorder="true" applyAlignment="true" applyProtection="true">
      <alignment horizontal="general" vertical="center" textRotation="0" wrapText="false" indent="0" shrinkToFit="false"/>
      <protection locked="true" hidden="false"/>
    </xf>
    <xf numFmtId="164" fontId="0" fillId="6" borderId="0" xfId="0" applyFont="true" applyBorder="true" applyAlignment="true" applyProtection="false">
      <alignment horizontal="center" vertical="bottom" textRotation="0" wrapText="false" indent="0" shrinkToFit="false"/>
      <protection locked="true" hidden="false"/>
    </xf>
    <xf numFmtId="168" fontId="6" fillId="0" borderId="4" xfId="0" applyFont="true" applyBorder="true" applyAlignment="true" applyProtection="true">
      <alignment horizontal="general" vertical="center" textRotation="0" wrapText="false" indent="0" shrinkToFit="false"/>
      <protection locked="true" hidden="false"/>
    </xf>
    <xf numFmtId="168" fontId="6" fillId="0" borderId="0" xfId="0" applyFont="true" applyBorder="true" applyAlignment="true" applyProtection="true">
      <alignment horizontal="general" vertical="center" textRotation="0" wrapText="false" indent="0" shrinkToFit="false"/>
      <protection locked="true" hidden="false"/>
    </xf>
    <xf numFmtId="168" fontId="6" fillId="0" borderId="0" xfId="0" applyFont="true" applyBorder="true" applyAlignment="true" applyProtection="true">
      <alignment horizontal="center" vertical="center" textRotation="0" wrapText="false" indent="0" shrinkToFit="false"/>
      <protection locked="true" hidden="false"/>
    </xf>
    <xf numFmtId="168" fontId="6" fillId="0" borderId="2" xfId="0" applyFont="true" applyBorder="true" applyAlignment="true" applyProtection="true">
      <alignment horizontal="center" vertical="center" textRotation="0" wrapText="false" indent="0" shrinkToFit="false"/>
      <protection locked="true" hidden="false"/>
    </xf>
    <xf numFmtId="168" fontId="6" fillId="0" borderId="4" xfId="0" applyFont="true" applyBorder="true" applyAlignment="true" applyProtection="true">
      <alignment horizontal="center" vertical="center" textRotation="0" wrapText="false" indent="0" shrinkToFit="false"/>
      <protection locked="true" hidden="false"/>
    </xf>
    <xf numFmtId="167" fontId="9" fillId="0" borderId="2" xfId="0" applyFont="true" applyBorder="true" applyAlignment="true" applyProtection="true">
      <alignment horizontal="center" vertical="center" textRotation="0" wrapText="false" indent="0" shrinkToFit="false"/>
      <protection locked="true" hidden="false"/>
    </xf>
    <xf numFmtId="165" fontId="6" fillId="0" borderId="4" xfId="20" applyFont="true" applyBorder="true" applyAlignment="true" applyProtection="true">
      <alignment horizontal="center" vertical="center" textRotation="0" wrapText="false" indent="0" shrinkToFit="false"/>
      <protection locked="true" hidden="false"/>
    </xf>
    <xf numFmtId="164" fontId="0" fillId="0" borderId="5" xfId="0" applyFont="false" applyBorder="true" applyAlignment="true" applyProtection="false">
      <alignment horizontal="center" vertical="center"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false" indent="0" shrinkToFit="false"/>
      <protection locked="true" hidden="false"/>
    </xf>
    <xf numFmtId="164" fontId="10" fillId="0" borderId="0" xfId="0" applyFont="true" applyBorder="true" applyAlignment="true" applyProtection="false">
      <alignment horizontal="center" vertical="center" textRotation="0" wrapText="false" indent="0" shrinkToFit="false"/>
      <protection locked="true" hidden="false"/>
    </xf>
    <xf numFmtId="164" fontId="11" fillId="0" borderId="0" xfId="0" applyFont="true" applyBorder="false" applyAlignment="false" applyProtection="false">
      <alignment horizontal="general" vertical="bottom" textRotation="0" wrapText="false" indent="0" shrinkToFit="false"/>
      <protection locked="true" hidden="false"/>
    </xf>
    <xf numFmtId="164" fontId="12" fillId="0" borderId="0" xfId="0" applyFont="true" applyBorder="true" applyAlignment="true" applyProtection="false">
      <alignment horizontal="center" vertical="center" textRotation="0" wrapText="false" indent="0" shrinkToFit="false"/>
      <protection locked="true" hidden="false"/>
    </xf>
    <xf numFmtId="164" fontId="0" fillId="0" borderId="0" xfId="0" applyFont="true" applyBorder="false" applyAlignment="true" applyProtection="false">
      <alignment horizontal="center" vertical="bottom" textRotation="0" wrapText="false" indent="0" shrinkToFit="false"/>
      <protection locked="true" hidden="false"/>
    </xf>
    <xf numFmtId="164" fontId="13" fillId="7" borderId="0" xfId="0" applyFont="true" applyBorder="true" applyAlignment="true" applyProtection="false">
      <alignment horizontal="general" vertical="center" textRotation="0" wrapText="false" indent="0" shrinkToFit="false"/>
      <protection locked="true" hidden="false"/>
    </xf>
    <xf numFmtId="164" fontId="14" fillId="7" borderId="0" xfId="0" applyFont="true" applyBorder="true" applyAlignment="true" applyProtection="false">
      <alignment horizontal="right" vertical="center" textRotation="0" wrapText="false" indent="0" shrinkToFit="false"/>
      <protection locked="true" hidden="false"/>
    </xf>
    <xf numFmtId="164" fontId="15" fillId="0" borderId="0" xfId="0" applyFont="true" applyBorder="true" applyAlignment="true" applyProtection="false">
      <alignment horizontal="left" vertical="center" textRotation="0" wrapText="false" indent="0" shrinkToFit="false"/>
      <protection locked="true" hidden="false"/>
    </xf>
    <xf numFmtId="164" fontId="15" fillId="0" borderId="0" xfId="0" applyFont="true" applyBorder="true" applyAlignment="true" applyProtection="false">
      <alignment horizontal="general" vertical="center" textRotation="0" wrapText="true" indent="0" shrinkToFit="false"/>
      <protection locked="true" hidden="false"/>
    </xf>
    <xf numFmtId="164" fontId="13" fillId="8" borderId="6" xfId="0" applyFont="true" applyBorder="true" applyAlignment="true" applyProtection="false">
      <alignment horizontal="center" vertical="center" textRotation="0" wrapText="true" indent="0" shrinkToFit="false"/>
      <protection locked="true" hidden="false"/>
    </xf>
    <xf numFmtId="164" fontId="15" fillId="0" borderId="6" xfId="0" applyFont="true" applyBorder="true" applyAlignment="true" applyProtection="false">
      <alignment horizontal="center" vertical="center" textRotation="0" wrapText="false" indent="0" shrinkToFit="false"/>
      <protection locked="true" hidden="false"/>
    </xf>
    <xf numFmtId="169" fontId="14" fillId="7" borderId="6" xfId="0" applyFont="true" applyBorder="true" applyAlignment="true" applyProtection="false">
      <alignment horizontal="center" vertical="center" textRotation="0" wrapText="false" indent="0" shrinkToFit="false"/>
      <protection locked="true" hidden="false"/>
    </xf>
    <xf numFmtId="169" fontId="15" fillId="0" borderId="6" xfId="0" applyFont="true" applyBorder="true" applyAlignment="true" applyProtection="false">
      <alignment horizontal="center" vertical="center" textRotation="0" wrapText="false" indent="0" shrinkToFit="false"/>
      <protection locked="true" hidden="false"/>
    </xf>
    <xf numFmtId="170" fontId="13" fillId="8" borderId="6" xfId="0" applyFont="true" applyBorder="true" applyAlignment="true" applyProtection="false">
      <alignment horizontal="center" vertical="center" textRotation="0" wrapText="false" indent="0" shrinkToFit="false"/>
      <protection locked="true" hidden="false"/>
    </xf>
    <xf numFmtId="170" fontId="15" fillId="0" borderId="6" xfId="0" applyFont="true" applyBorder="true" applyAlignment="true" applyProtection="false">
      <alignment horizontal="center" vertical="center" textRotation="0" wrapText="true" indent="0" shrinkToFit="false"/>
      <protection locked="true" hidden="false"/>
    </xf>
    <xf numFmtId="164" fontId="15" fillId="0" borderId="6" xfId="0" applyFont="true" applyBorder="true" applyAlignment="true" applyProtection="false">
      <alignment horizontal="justify" vertical="center" textRotation="0" wrapText="true" indent="0" shrinkToFit="false"/>
      <protection locked="true" hidden="false"/>
    </xf>
    <xf numFmtId="165" fontId="15" fillId="3" borderId="6" xfId="0" applyFont="true" applyBorder="true" applyAlignment="true" applyProtection="true">
      <alignment horizontal="center" vertical="center" textRotation="0" wrapText="false" indent="0" shrinkToFit="false"/>
      <protection locked="false" hidden="true"/>
    </xf>
    <xf numFmtId="170" fontId="15" fillId="9" borderId="6" xfId="0" applyFont="true" applyBorder="true" applyAlignment="true" applyProtection="false">
      <alignment horizontal="center" vertical="center" textRotation="0" wrapText="true" indent="0" shrinkToFit="false"/>
      <protection locked="true" hidden="false"/>
    </xf>
    <xf numFmtId="164" fontId="15" fillId="9" borderId="6" xfId="0" applyFont="true" applyBorder="true" applyAlignment="true" applyProtection="false">
      <alignment horizontal="justify" vertical="center" textRotation="0" wrapText="true" indent="0" shrinkToFit="false"/>
      <protection locked="true" hidden="false"/>
    </xf>
    <xf numFmtId="165" fontId="15" fillId="9" borderId="6" xfId="0" applyFont="true" applyBorder="true" applyAlignment="true" applyProtection="true">
      <alignment horizontal="center" vertical="center" textRotation="0" wrapText="false" indent="0" shrinkToFit="false"/>
      <protection locked="true" hidden="false"/>
    </xf>
    <xf numFmtId="164" fontId="15" fillId="0" borderId="6" xfId="0" applyFont="true" applyBorder="true" applyAlignment="true" applyProtection="false">
      <alignment horizontal="center" vertical="center" textRotation="0" wrapText="true" indent="0" shrinkToFit="false"/>
      <protection locked="true" hidden="false"/>
    </xf>
    <xf numFmtId="165" fontId="15" fillId="0" borderId="6" xfId="0" applyFont="true" applyBorder="true" applyAlignment="true" applyProtection="true">
      <alignment horizontal="center" vertical="center" textRotation="0" wrapText="false" indent="0" shrinkToFit="false"/>
      <protection locked="true" hidden="false"/>
    </xf>
    <xf numFmtId="164" fontId="15" fillId="9" borderId="6" xfId="0" applyFont="true" applyBorder="true" applyAlignment="true" applyProtection="false">
      <alignment horizontal="center" vertical="center" textRotation="0" wrapText="true" indent="0" shrinkToFit="false"/>
      <protection locked="true" hidden="false"/>
    </xf>
    <xf numFmtId="164" fontId="13" fillId="8" borderId="6" xfId="0" applyFont="true" applyBorder="true" applyAlignment="true" applyProtection="false">
      <alignment horizontal="center" vertical="center" textRotation="0" wrapText="false" indent="0" shrinkToFit="false"/>
      <protection locked="true" hidden="false"/>
    </xf>
    <xf numFmtId="165" fontId="13" fillId="8" borderId="6" xfId="0" applyFont="true" applyBorder="true" applyAlignment="true" applyProtection="true">
      <alignment horizontal="center" vertical="center" textRotation="0" wrapText="false" indent="0" shrinkToFit="false"/>
      <protection locked="true" hidden="false"/>
    </xf>
    <xf numFmtId="164" fontId="0" fillId="0" borderId="0" xfId="0" applyFont="true" applyBorder="false" applyAlignment="true" applyProtection="false">
      <alignment horizontal="left" vertical="center" textRotation="0" wrapText="false" indent="0" shrinkToFit="false"/>
      <protection locked="true" hidden="false"/>
    </xf>
    <xf numFmtId="164" fontId="0" fillId="0" borderId="7" xfId="0" applyFont="true" applyBorder="true" applyAlignment="true" applyProtection="false">
      <alignment horizontal="center" vertical="bottom" textRotation="0" wrapText="false" indent="0" shrinkToFit="false"/>
      <protection locked="true" hidden="false"/>
    </xf>
    <xf numFmtId="164" fontId="0" fillId="0" borderId="8" xfId="0" applyFont="true" applyBorder="true" applyAlignment="true" applyProtection="false">
      <alignment horizontal="center" vertical="center" textRotation="0" wrapText="true" indent="0" shrinkToFit="false"/>
      <protection locked="true" hidden="false"/>
    </xf>
    <xf numFmtId="164" fontId="0" fillId="0" borderId="8" xfId="0" applyFont="true" applyBorder="true" applyAlignment="true" applyProtection="false">
      <alignment horizontal="center" vertical="center" textRotation="0" wrapText="false" indent="0" shrinkToFit="false"/>
      <protection locked="true" hidden="false"/>
    </xf>
    <xf numFmtId="164" fontId="0" fillId="0" borderId="8" xfId="0" applyFont="true" applyBorder="true" applyAlignment="true" applyProtection="false">
      <alignment horizontal="left" vertical="center" textRotation="0" wrapText="true" indent="0" shrinkToFit="false"/>
      <protection locked="true" hidden="false"/>
    </xf>
    <xf numFmtId="171" fontId="0" fillId="0" borderId="8" xfId="17" applyFont="true" applyBorder="true" applyAlignment="true" applyProtection="true">
      <alignment horizontal="center" vertical="center" textRotation="0" wrapText="false" indent="0" shrinkToFit="false"/>
      <protection locked="true" hidden="false"/>
    </xf>
    <xf numFmtId="171" fontId="0" fillId="0" borderId="8" xfId="0" applyFont="true" applyBorder="true" applyAlignment="true" applyProtection="false">
      <alignment horizontal="center" vertical="center" textRotation="0" wrapText="false" indent="0" shrinkToFit="false"/>
      <protection locked="true" hidden="false"/>
    </xf>
    <xf numFmtId="165" fontId="0"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center" vertical="center" textRotation="0" wrapText="false" indent="0" shrinkToFit="false"/>
      <protection locked="true" hidden="false"/>
    </xf>
    <xf numFmtId="164" fontId="16" fillId="6" borderId="0" xfId="0" applyFont="true" applyBorder="false" applyAlignment="false" applyProtection="false">
      <alignment horizontal="general" vertical="bottom" textRotation="0" wrapText="false" indent="0" shrinkToFit="false"/>
      <protection locked="true" hidden="false"/>
    </xf>
    <xf numFmtId="164" fontId="16" fillId="6" borderId="0" xfId="0" applyFont="true" applyBorder="false" applyAlignment="true" applyProtection="false">
      <alignment horizontal="left" vertical="bottom" textRotation="0" wrapText="false" indent="0" shrinkToFit="false"/>
      <protection locked="true" hidden="false"/>
    </xf>
    <xf numFmtId="164" fontId="17" fillId="6" borderId="0" xfId="0" applyFont="true" applyBorder="false" applyAlignment="false" applyProtection="false">
      <alignment horizontal="general" vertical="bottom" textRotation="0" wrapText="false" indent="0" shrinkToFit="false"/>
      <protection locked="true" hidden="false"/>
    </xf>
    <xf numFmtId="169" fontId="17" fillId="6" borderId="0" xfId="0" applyFont="true" applyBorder="false" applyAlignment="false" applyProtection="false">
      <alignment horizontal="general" vertical="bottom" textRotation="0" wrapText="false" indent="0" shrinkToFit="false"/>
      <protection locked="true" hidden="false"/>
    </xf>
    <xf numFmtId="164" fontId="18" fillId="10" borderId="0" xfId="0" applyFont="true" applyBorder="false" applyAlignment="true" applyProtection="true">
      <alignment horizontal="left" vertical="top" textRotation="0" wrapText="false" indent="0" shrinkToFit="false"/>
      <protection locked="false" hidden="false"/>
    </xf>
    <xf numFmtId="164" fontId="18" fillId="10" borderId="0" xfId="0" applyFont="true" applyBorder="true" applyAlignment="true" applyProtection="true">
      <alignment horizontal="left" vertical="top" textRotation="0" wrapText="false" indent="0" shrinkToFit="false"/>
      <protection locked="false" hidden="false"/>
    </xf>
    <xf numFmtId="169" fontId="18" fillId="10" borderId="0" xfId="0" applyFont="true" applyBorder="true" applyAlignment="true" applyProtection="true">
      <alignment horizontal="left" vertical="top" textRotation="0" wrapText="false" indent="0" shrinkToFit="false"/>
      <protection locked="false" hidden="false"/>
    </xf>
    <xf numFmtId="164" fontId="18" fillId="10" borderId="0" xfId="0" applyFont="true" applyBorder="false" applyAlignment="true" applyProtection="false">
      <alignment horizontal="left" vertical="top" textRotation="0" wrapText="false" indent="0" shrinkToFit="false"/>
      <protection locked="true" hidden="false"/>
    </xf>
    <xf numFmtId="164" fontId="18" fillId="10" borderId="0" xfId="0" applyFont="true" applyBorder="true" applyAlignment="true" applyProtection="false">
      <alignment horizontal="left" vertical="top" textRotation="0" wrapText="false" indent="0" shrinkToFit="false"/>
      <protection locked="true" hidden="false"/>
    </xf>
    <xf numFmtId="169" fontId="18" fillId="10" borderId="0" xfId="0" applyFont="true" applyBorder="true" applyAlignment="true" applyProtection="false">
      <alignment horizontal="left" vertical="top" textRotation="0" wrapText="false" indent="0" shrinkToFit="false"/>
      <protection locked="true" hidden="false"/>
    </xf>
    <xf numFmtId="164" fontId="19" fillId="10" borderId="9" xfId="0" applyFont="true" applyBorder="true" applyAlignment="true" applyProtection="false">
      <alignment horizontal="left" vertical="top" textRotation="0" wrapText="true" indent="0" shrinkToFit="false"/>
      <protection locked="true" hidden="false"/>
    </xf>
    <xf numFmtId="164" fontId="19" fillId="10" borderId="9" xfId="0" applyFont="true" applyBorder="true" applyAlignment="true" applyProtection="false">
      <alignment horizontal="left" vertical="center" textRotation="0" wrapText="true" indent="0" shrinkToFit="false"/>
      <protection locked="true" hidden="false"/>
    </xf>
    <xf numFmtId="172" fontId="19" fillId="10" borderId="9" xfId="0" applyFont="true" applyBorder="true" applyAlignment="true" applyProtection="false">
      <alignment horizontal="left" vertical="center" textRotation="0" wrapText="true" indent="0" shrinkToFit="false"/>
      <protection locked="true" hidden="false"/>
    </xf>
    <xf numFmtId="169" fontId="19" fillId="10" borderId="9" xfId="0" applyFont="true" applyBorder="true" applyAlignment="true" applyProtection="false">
      <alignment horizontal="left" vertical="center" textRotation="0" wrapText="true" indent="0" shrinkToFit="false"/>
      <protection locked="true" hidden="false"/>
    </xf>
    <xf numFmtId="164" fontId="20" fillId="11" borderId="0" xfId="0" applyFont="true" applyBorder="false" applyAlignment="true" applyProtection="false">
      <alignment horizontal="left" vertical="top" textRotation="0" wrapText="false" indent="0" shrinkToFit="false"/>
      <protection locked="true" hidden="false"/>
    </xf>
    <xf numFmtId="164" fontId="16" fillId="11" borderId="0" xfId="0" applyFont="true" applyBorder="false" applyAlignment="true" applyProtection="false">
      <alignment horizontal="left" vertical="top" textRotation="0" wrapText="false" indent="0" shrinkToFit="false"/>
      <protection locked="true" hidden="false"/>
    </xf>
    <xf numFmtId="164" fontId="20" fillId="11" borderId="0" xfId="0" applyFont="true" applyBorder="false" applyAlignment="true" applyProtection="false">
      <alignment horizontal="left" vertical="top" textRotation="0" wrapText="true" indent="0" shrinkToFit="false"/>
      <protection locked="true" hidden="false"/>
    </xf>
    <xf numFmtId="169" fontId="20" fillId="11" borderId="0" xfId="0" applyFont="true" applyBorder="false" applyAlignment="true" applyProtection="false">
      <alignment horizontal="right" vertical="top" textRotation="0" wrapText="false" indent="0" shrinkToFit="false"/>
      <protection locked="true" hidden="false"/>
    </xf>
    <xf numFmtId="169" fontId="16" fillId="6" borderId="0" xfId="0" applyFont="true" applyBorder="false" applyAlignment="false" applyProtection="false">
      <alignment horizontal="general" vertical="bottom" textRotation="0" wrapText="false" indent="0" shrinkToFit="false"/>
      <protection locked="true" hidden="false"/>
    </xf>
    <xf numFmtId="164" fontId="20" fillId="12" borderId="0" xfId="0" applyFont="true" applyBorder="false" applyAlignment="true" applyProtection="false">
      <alignment horizontal="left" vertical="top" textRotation="0" wrapText="false" indent="0" shrinkToFit="false"/>
      <protection locked="true" hidden="false"/>
    </xf>
    <xf numFmtId="164" fontId="16" fillId="12" borderId="0" xfId="0" applyFont="true" applyBorder="false" applyAlignment="true" applyProtection="false">
      <alignment horizontal="left" vertical="top" textRotation="0" wrapText="false" indent="0" shrinkToFit="false"/>
      <protection locked="true" hidden="false"/>
    </xf>
    <xf numFmtId="164" fontId="20" fillId="12" borderId="0" xfId="0" applyFont="true" applyBorder="false" applyAlignment="true" applyProtection="false">
      <alignment horizontal="left" vertical="top" textRotation="0" wrapText="true" indent="0" shrinkToFit="false"/>
      <protection locked="true" hidden="false"/>
    </xf>
    <xf numFmtId="169" fontId="20" fillId="12" borderId="0" xfId="0" applyFont="true" applyBorder="false" applyAlignment="true" applyProtection="false">
      <alignment horizontal="right" vertical="top" textRotation="0" wrapText="false" indent="0" shrinkToFit="false"/>
      <protection locked="true" hidden="false"/>
    </xf>
    <xf numFmtId="164" fontId="20" fillId="13" borderId="0" xfId="0" applyFont="true" applyBorder="false" applyAlignment="true" applyProtection="false">
      <alignment horizontal="left" vertical="top" textRotation="0" wrapText="false" indent="0" shrinkToFit="false"/>
      <protection locked="true" hidden="false"/>
    </xf>
    <xf numFmtId="164" fontId="16" fillId="13" borderId="0" xfId="0" applyFont="true" applyBorder="false" applyAlignment="true" applyProtection="false">
      <alignment horizontal="left" vertical="top" textRotation="0" wrapText="false" indent="0" shrinkToFit="false"/>
      <protection locked="true" hidden="false"/>
    </xf>
    <xf numFmtId="164" fontId="20" fillId="13" borderId="0" xfId="0" applyFont="true" applyBorder="false" applyAlignment="true" applyProtection="false">
      <alignment horizontal="left" vertical="top" textRotation="0" wrapText="true" indent="0" shrinkToFit="false"/>
      <protection locked="true" hidden="false"/>
    </xf>
    <xf numFmtId="169" fontId="20" fillId="13" borderId="0" xfId="0" applyFont="true" applyBorder="false" applyAlignment="true" applyProtection="false">
      <alignment horizontal="right" vertical="top" textRotation="0" wrapText="false" indent="0" shrinkToFit="false"/>
      <protection locked="true" hidden="false"/>
    </xf>
    <xf numFmtId="164" fontId="20" fillId="14" borderId="0" xfId="0" applyFont="true" applyBorder="false" applyAlignment="true" applyProtection="false">
      <alignment horizontal="left" vertical="top" textRotation="0" wrapText="false" indent="0" shrinkToFit="false"/>
      <protection locked="true" hidden="false"/>
    </xf>
    <xf numFmtId="164" fontId="16" fillId="14" borderId="0" xfId="0" applyFont="true" applyBorder="false" applyAlignment="true" applyProtection="false">
      <alignment horizontal="left" vertical="top" textRotation="0" wrapText="false" indent="0" shrinkToFit="false"/>
      <protection locked="true" hidden="false"/>
    </xf>
    <xf numFmtId="164" fontId="20" fillId="14" borderId="0" xfId="0" applyFont="true" applyBorder="false" applyAlignment="true" applyProtection="false">
      <alignment horizontal="left" vertical="top" textRotation="0" wrapText="true" indent="0" shrinkToFit="false"/>
      <protection locked="true" hidden="false"/>
    </xf>
    <xf numFmtId="169" fontId="20" fillId="14" borderId="0" xfId="0" applyFont="true" applyBorder="false" applyAlignment="true" applyProtection="false">
      <alignment horizontal="right" vertical="top" textRotation="0" wrapText="false" indent="0" shrinkToFit="false"/>
      <protection locked="true" hidden="false"/>
    </xf>
    <xf numFmtId="164" fontId="20" fillId="3" borderId="0" xfId="0" applyFont="true" applyBorder="false" applyAlignment="true" applyProtection="true">
      <alignment horizontal="left" vertical="top" textRotation="0" wrapText="false" indent="0" shrinkToFit="false"/>
      <protection locked="false" hidden="false"/>
    </xf>
    <xf numFmtId="164" fontId="21" fillId="6" borderId="0" xfId="0" applyFont="true" applyBorder="false" applyAlignment="true" applyProtection="false">
      <alignment horizontal="left" vertical="top" textRotation="0" wrapText="false" indent="0" shrinkToFit="false"/>
      <protection locked="true" hidden="false"/>
    </xf>
    <xf numFmtId="164" fontId="21" fillId="6" borderId="0" xfId="0" applyFont="true" applyBorder="false" applyAlignment="true" applyProtection="false">
      <alignment horizontal="left" vertical="top" textRotation="0" wrapText="true" indent="0" shrinkToFit="false"/>
      <protection locked="true" hidden="false"/>
    </xf>
    <xf numFmtId="164" fontId="21" fillId="6" borderId="0" xfId="0" applyFont="true" applyBorder="false" applyAlignment="true" applyProtection="false">
      <alignment horizontal="right" vertical="top" textRotation="0" wrapText="false" indent="0" shrinkToFit="false"/>
      <protection locked="true" hidden="false"/>
    </xf>
    <xf numFmtId="169" fontId="21" fillId="3" borderId="0" xfId="0" applyFont="true" applyBorder="false" applyAlignment="true" applyProtection="true">
      <alignment horizontal="right" vertical="top" textRotation="0" wrapText="false" indent="0" shrinkToFit="false"/>
      <protection locked="false" hidden="false"/>
    </xf>
    <xf numFmtId="169" fontId="21" fillId="6" borderId="0" xfId="0" applyFont="true" applyBorder="false" applyAlignment="true" applyProtection="false">
      <alignment horizontal="right" vertical="top" textRotation="0" wrapText="false" indent="0" shrinkToFit="false"/>
      <protection locked="true" hidden="false"/>
    </xf>
    <xf numFmtId="164" fontId="22" fillId="6" borderId="9" xfId="0" applyFont="true" applyBorder="true" applyAlignment="true" applyProtection="false">
      <alignment horizontal="general" vertical="bottom" textRotation="0" wrapText="true" indent="0" shrinkToFit="false"/>
      <protection locked="true" hidden="false"/>
    </xf>
    <xf numFmtId="164" fontId="22" fillId="6" borderId="9" xfId="0" applyFont="true" applyBorder="true" applyAlignment="true" applyProtection="false">
      <alignment horizontal="left" vertical="bottom" textRotation="0" wrapText="true" indent="0" shrinkToFit="false"/>
      <protection locked="true" hidden="false"/>
    </xf>
    <xf numFmtId="164" fontId="20" fillId="14" borderId="9" xfId="0" applyFont="true" applyBorder="true" applyAlignment="true" applyProtection="false">
      <alignment horizontal="left" vertical="top" textRotation="0" wrapText="false" indent="0" shrinkToFit="false"/>
      <protection locked="true" hidden="false"/>
    </xf>
    <xf numFmtId="164" fontId="16" fillId="14" borderId="9" xfId="0" applyFont="true" applyBorder="true" applyAlignment="true" applyProtection="false">
      <alignment horizontal="left" vertical="top" textRotation="0" wrapText="false" indent="0" shrinkToFit="false"/>
      <protection locked="true" hidden="false"/>
    </xf>
    <xf numFmtId="169" fontId="20" fillId="14" borderId="9" xfId="0" applyFont="true" applyBorder="true" applyAlignment="true" applyProtection="false">
      <alignment horizontal="right" vertical="top" textRotation="0" wrapText="false" indent="0" shrinkToFit="false"/>
      <protection locked="true" hidden="false"/>
    </xf>
    <xf numFmtId="172" fontId="16" fillId="6" borderId="0" xfId="0" applyFont="true" applyBorder="false" applyAlignment="false" applyProtection="false">
      <alignment horizontal="general" vertical="bottom" textRotation="0" wrapText="false" indent="0" shrinkToFit="false"/>
      <protection locked="true" hidden="false"/>
    </xf>
    <xf numFmtId="164" fontId="21" fillId="0" borderId="0" xfId="0" applyFont="true" applyBorder="false" applyAlignment="true" applyProtection="false">
      <alignment horizontal="left" vertical="top" textRotation="0" wrapText="false" indent="0" shrinkToFit="false"/>
      <protection locked="true" hidden="false"/>
    </xf>
    <xf numFmtId="164" fontId="21" fillId="0" borderId="0" xfId="0" applyFont="true" applyBorder="false" applyAlignment="true" applyProtection="false">
      <alignment horizontal="right" vertical="top" textRotation="0" wrapText="false" indent="0" shrinkToFit="false"/>
      <protection locked="true" hidden="false"/>
    </xf>
    <xf numFmtId="169" fontId="21" fillId="0" borderId="0" xfId="0" applyFont="true" applyBorder="false" applyAlignment="true" applyProtection="false">
      <alignment horizontal="right" vertical="top" textRotation="0" wrapText="false" indent="0" shrinkToFit="false"/>
      <protection locked="true" hidden="false"/>
    </xf>
    <xf numFmtId="164" fontId="20" fillId="13" borderId="9" xfId="0" applyFont="true" applyBorder="true" applyAlignment="true" applyProtection="false">
      <alignment horizontal="left" vertical="top" textRotation="0" wrapText="false" indent="0" shrinkToFit="false"/>
      <protection locked="true" hidden="false"/>
    </xf>
    <xf numFmtId="164" fontId="16" fillId="13" borderId="9" xfId="0" applyFont="true" applyBorder="true" applyAlignment="true" applyProtection="false">
      <alignment horizontal="left" vertical="top" textRotation="0" wrapText="false" indent="0" shrinkToFit="false"/>
      <protection locked="true" hidden="false"/>
    </xf>
    <xf numFmtId="169" fontId="20" fillId="13" borderId="9" xfId="0" applyFont="true" applyBorder="true" applyAlignment="true" applyProtection="false">
      <alignment horizontal="right" vertical="top" textRotation="0" wrapText="false" indent="0" shrinkToFit="false"/>
      <protection locked="true" hidden="false"/>
    </xf>
    <xf numFmtId="164" fontId="20" fillId="15" borderId="0" xfId="0" applyFont="true" applyBorder="false" applyAlignment="true" applyProtection="false">
      <alignment horizontal="left" vertical="top" textRotation="0" wrapText="false" indent="0" shrinkToFit="false"/>
      <protection locked="true" hidden="false"/>
    </xf>
    <xf numFmtId="164" fontId="16" fillId="15" borderId="0" xfId="0" applyFont="true" applyBorder="false" applyAlignment="true" applyProtection="false">
      <alignment horizontal="left" vertical="top" textRotation="0" wrapText="false" indent="0" shrinkToFit="false"/>
      <protection locked="true" hidden="false"/>
    </xf>
    <xf numFmtId="164" fontId="20" fillId="15" borderId="0" xfId="0" applyFont="true" applyBorder="false" applyAlignment="true" applyProtection="false">
      <alignment horizontal="left" vertical="top" textRotation="0" wrapText="true" indent="0" shrinkToFit="false"/>
      <protection locked="true" hidden="false"/>
    </xf>
    <xf numFmtId="169" fontId="20" fillId="15" borderId="0" xfId="0" applyFont="true" applyBorder="false" applyAlignment="true" applyProtection="false">
      <alignment horizontal="right" vertical="top" textRotation="0" wrapText="false" indent="0" shrinkToFit="false"/>
      <protection locked="true" hidden="false"/>
    </xf>
    <xf numFmtId="164" fontId="20" fillId="15" borderId="9" xfId="0" applyFont="true" applyBorder="true" applyAlignment="true" applyProtection="false">
      <alignment horizontal="left" vertical="top" textRotation="0" wrapText="false" indent="0" shrinkToFit="false"/>
      <protection locked="true" hidden="false"/>
    </xf>
    <xf numFmtId="164" fontId="16" fillId="15" borderId="9" xfId="0" applyFont="true" applyBorder="true" applyAlignment="true" applyProtection="false">
      <alignment horizontal="left" vertical="top" textRotation="0" wrapText="false" indent="0" shrinkToFit="false"/>
      <protection locked="true" hidden="false"/>
    </xf>
    <xf numFmtId="169" fontId="20" fillId="15" borderId="9" xfId="0" applyFont="true" applyBorder="true" applyAlignment="true" applyProtection="false">
      <alignment horizontal="right" vertical="top" textRotation="0" wrapText="false" indent="0" shrinkToFit="false"/>
      <protection locked="true" hidden="false"/>
    </xf>
    <xf numFmtId="164" fontId="20" fillId="12" borderId="9" xfId="0" applyFont="true" applyBorder="true" applyAlignment="true" applyProtection="false">
      <alignment horizontal="left" vertical="top" textRotation="0" wrapText="false" indent="0" shrinkToFit="false"/>
      <protection locked="true" hidden="false"/>
    </xf>
    <xf numFmtId="164" fontId="16" fillId="12" borderId="9" xfId="0" applyFont="true" applyBorder="true" applyAlignment="true" applyProtection="false">
      <alignment horizontal="left" vertical="top" textRotation="0" wrapText="false" indent="0" shrinkToFit="false"/>
      <protection locked="true" hidden="false"/>
    </xf>
    <xf numFmtId="169" fontId="20" fillId="12" borderId="9" xfId="0" applyFont="true" applyBorder="true" applyAlignment="true" applyProtection="false">
      <alignment horizontal="right" vertical="top" textRotation="0" wrapText="false" indent="0" shrinkToFit="false"/>
      <protection locked="true" hidden="false"/>
    </xf>
    <xf numFmtId="173" fontId="20" fillId="12" borderId="0" xfId="0" applyFont="true" applyBorder="false" applyAlignment="true" applyProtection="false">
      <alignment horizontal="left" vertical="top" textRotation="0" wrapText="false" indent="0" shrinkToFit="false"/>
      <protection locked="true" hidden="false"/>
    </xf>
    <xf numFmtId="164" fontId="20" fillId="16" borderId="0" xfId="0" applyFont="true" applyBorder="false" applyAlignment="true" applyProtection="false">
      <alignment horizontal="left" vertical="top" textRotation="0" wrapText="false" indent="0" shrinkToFit="false"/>
      <protection locked="true" hidden="false"/>
    </xf>
    <xf numFmtId="164" fontId="16" fillId="16" borderId="0" xfId="0" applyFont="true" applyBorder="false" applyAlignment="true" applyProtection="false">
      <alignment horizontal="left" vertical="top" textRotation="0" wrapText="false" indent="0" shrinkToFit="false"/>
      <protection locked="true" hidden="false"/>
    </xf>
    <xf numFmtId="164" fontId="20" fillId="16" borderId="0" xfId="0" applyFont="true" applyBorder="false" applyAlignment="true" applyProtection="false">
      <alignment horizontal="left" vertical="top" textRotation="0" wrapText="true" indent="0" shrinkToFit="false"/>
      <protection locked="true" hidden="false"/>
    </xf>
    <xf numFmtId="169" fontId="20" fillId="16" borderId="0" xfId="0" applyFont="true" applyBorder="false" applyAlignment="true" applyProtection="false">
      <alignment horizontal="right" vertical="top" textRotation="0" wrapText="false" indent="0" shrinkToFit="false"/>
      <protection locked="true" hidden="false"/>
    </xf>
    <xf numFmtId="164" fontId="20" fillId="16" borderId="9" xfId="0" applyFont="true" applyBorder="true" applyAlignment="true" applyProtection="false">
      <alignment horizontal="left" vertical="top" textRotation="0" wrapText="false" indent="0" shrinkToFit="false"/>
      <protection locked="true" hidden="false"/>
    </xf>
    <xf numFmtId="164" fontId="16" fillId="16" borderId="9" xfId="0" applyFont="true" applyBorder="true" applyAlignment="true" applyProtection="false">
      <alignment horizontal="left" vertical="top" textRotation="0" wrapText="false" indent="0" shrinkToFit="false"/>
      <protection locked="true" hidden="false"/>
    </xf>
    <xf numFmtId="169" fontId="20" fillId="16" borderId="9" xfId="0" applyFont="true" applyBorder="true" applyAlignment="true" applyProtection="false">
      <alignment horizontal="right" vertical="top" textRotation="0" wrapText="false" indent="0" shrinkToFit="false"/>
      <protection locked="true" hidden="false"/>
    </xf>
    <xf numFmtId="173" fontId="20" fillId="12" borderId="9" xfId="0" applyFont="true" applyBorder="true" applyAlignment="true" applyProtection="false">
      <alignment horizontal="left" vertical="top" textRotation="0" wrapText="false" indent="0" shrinkToFit="false"/>
      <protection locked="true" hidden="false"/>
    </xf>
    <xf numFmtId="164" fontId="16" fillId="0" borderId="0" xfId="0" applyFont="true" applyBorder="false" applyAlignment="false" applyProtection="false">
      <alignment horizontal="general" vertical="bottom" textRotation="0" wrapText="false" indent="0" shrinkToFit="false"/>
      <protection locked="true" hidden="false"/>
    </xf>
    <xf numFmtId="164" fontId="20" fillId="6" borderId="0" xfId="0" applyFont="true" applyBorder="false" applyAlignment="false" applyProtection="false">
      <alignment horizontal="general" vertical="bottom" textRotation="0" wrapText="false" indent="0" shrinkToFit="false"/>
      <protection locked="true" hidden="false"/>
    </xf>
    <xf numFmtId="164" fontId="23" fillId="6" borderId="0" xfId="0" applyFont="true" applyBorder="false" applyAlignment="false" applyProtection="false">
      <alignment horizontal="general" vertical="bottom" textRotation="0" wrapText="false" indent="0" shrinkToFit="false"/>
      <protection locked="true" hidden="false"/>
    </xf>
    <xf numFmtId="164" fontId="20" fillId="11" borderId="9" xfId="0" applyFont="true" applyBorder="true" applyAlignment="true" applyProtection="false">
      <alignment horizontal="left" vertical="top" textRotation="0" wrapText="false" indent="0" shrinkToFit="false"/>
      <protection locked="true" hidden="false"/>
    </xf>
    <xf numFmtId="164" fontId="16" fillId="11" borderId="9" xfId="0" applyFont="true" applyBorder="true" applyAlignment="true" applyProtection="false">
      <alignment horizontal="left" vertical="top" textRotation="0" wrapText="false" indent="0" shrinkToFit="false"/>
      <protection locked="true" hidden="false"/>
    </xf>
    <xf numFmtId="169" fontId="20" fillId="11" borderId="9" xfId="0" applyFont="true" applyBorder="true" applyAlignment="true" applyProtection="false">
      <alignment horizontal="right" vertical="top" textRotation="0" wrapText="false" indent="0" shrinkToFit="false"/>
      <protection locked="true" hidden="false"/>
    </xf>
    <xf numFmtId="169" fontId="0" fillId="0" borderId="0" xfId="0" applyFont="false" applyBorder="false" applyAlignment="false" applyProtection="false">
      <alignment horizontal="general" vertical="bottom" textRotation="0" wrapText="false" indent="0" shrinkToFit="false"/>
      <protection locked="true" hidden="false"/>
    </xf>
    <xf numFmtId="174" fontId="17" fillId="6" borderId="0" xfId="0" applyFont="true" applyBorder="false" applyAlignment="false" applyProtection="false">
      <alignment horizontal="general" vertical="bottom" textRotation="0" wrapText="false" indent="0" shrinkToFit="false"/>
      <protection locked="true" hidden="false"/>
    </xf>
    <xf numFmtId="169" fontId="16" fillId="12" borderId="9" xfId="0" applyFont="true" applyBorder="true" applyAlignment="true" applyProtection="false">
      <alignment horizontal="center" vertical="center" textRotation="0" wrapText="false" indent="0" shrinkToFit="false"/>
      <protection locked="true" hidden="false"/>
    </xf>
    <xf numFmtId="169" fontId="20" fillId="12" borderId="9" xfId="0" applyFont="true" applyBorder="true" applyAlignment="true" applyProtection="false">
      <alignment horizontal="center" vertical="center" textRotation="0" wrapText="false" indent="0" shrinkToFit="false"/>
      <protection locked="true" hidden="false"/>
    </xf>
    <xf numFmtId="169" fontId="20" fillId="12" borderId="9" xfId="0" applyFont="true" applyBorder="true" applyAlignment="true" applyProtection="false">
      <alignment horizontal="right" vertical="center" textRotation="0" wrapText="false" indent="0" shrinkToFit="false"/>
      <protection locked="true" hidden="false"/>
    </xf>
    <xf numFmtId="164" fontId="0" fillId="3" borderId="0" xfId="0" applyFont="true" applyBorder="true" applyAlignment="true" applyProtection="true">
      <alignment horizontal="left" vertical="bottom" textRotation="0" wrapText="false" indent="0" shrinkToFit="false"/>
      <protection locked="false" hidden="false"/>
    </xf>
    <xf numFmtId="164" fontId="10" fillId="3" borderId="0" xfId="0" applyFont="true" applyBorder="true" applyAlignment="true" applyProtection="true">
      <alignment horizontal="center" vertical="center" textRotation="0" wrapText="false" indent="0" shrinkToFit="false"/>
      <protection locked="false" hidden="false"/>
    </xf>
    <xf numFmtId="164" fontId="0" fillId="3" borderId="0" xfId="0" applyFont="true" applyBorder="false" applyAlignment="false" applyProtection="true">
      <alignment horizontal="general" vertical="bottom" textRotation="0" wrapText="false" indent="0" shrinkToFit="false"/>
      <protection locked="false" hidden="false"/>
    </xf>
    <xf numFmtId="164" fontId="0" fillId="3" borderId="0" xfId="0" applyFont="true" applyBorder="true" applyAlignment="true" applyProtection="true">
      <alignment horizontal="left" vertical="center" textRotation="0" wrapText="false" indent="0" shrinkToFit="false"/>
      <protection locked="false" hidden="false"/>
    </xf>
    <xf numFmtId="164" fontId="0" fillId="0" borderId="0" xfId="0" applyFont="true" applyBorder="false" applyAlignment="true" applyProtection="false">
      <alignment horizontal="justify" vertical="bottom" textRotation="0" wrapText="false" indent="0" shrinkToFit="false"/>
      <protection locked="true" hidden="false"/>
    </xf>
    <xf numFmtId="164" fontId="24" fillId="0" borderId="0" xfId="0" applyFont="true" applyBorder="true" applyAlignment="true" applyProtection="false">
      <alignment horizontal="left" vertical="center" textRotation="0" wrapText="true" indent="0" shrinkToFit="false"/>
      <protection locked="true" hidden="false"/>
    </xf>
    <xf numFmtId="164" fontId="0" fillId="0" borderId="0" xfId="0" applyFont="true" applyBorder="true" applyAlignment="true" applyProtection="false">
      <alignment horizontal="left" vertical="center" textRotation="0" wrapText="true" indent="0" shrinkToFit="false"/>
      <protection locked="true" hidden="false"/>
    </xf>
    <xf numFmtId="164" fontId="12" fillId="0" borderId="10" xfId="0" applyFont="true" applyBorder="true" applyAlignment="true" applyProtection="false">
      <alignment horizontal="center" vertical="bottom" textRotation="0" wrapText="false" indent="0" shrinkToFit="false"/>
      <protection locked="true" hidden="false"/>
    </xf>
    <xf numFmtId="164" fontId="0" fillId="0" borderId="10"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20" fillId="6" borderId="10" xfId="0" applyFont="true" applyBorder="true" applyAlignment="true" applyProtection="false">
      <alignment horizontal="center" vertical="center" textRotation="0" wrapText="false" indent="0" shrinkToFit="false"/>
      <protection locked="true" hidden="false"/>
    </xf>
    <xf numFmtId="164" fontId="21" fillId="6" borderId="10" xfId="0" applyFont="true" applyBorder="true" applyAlignment="true" applyProtection="false">
      <alignment horizontal="left" vertical="center" textRotation="0" wrapText="true" indent="1" shrinkToFit="false"/>
      <protection locked="true" hidden="false"/>
    </xf>
    <xf numFmtId="164" fontId="21" fillId="6" borderId="10" xfId="0" applyFont="true" applyBorder="true" applyAlignment="true" applyProtection="false">
      <alignment horizontal="center" vertical="center" textRotation="0" wrapText="false" indent="0" shrinkToFit="false"/>
      <protection locked="true" hidden="false"/>
    </xf>
    <xf numFmtId="169" fontId="0" fillId="3" borderId="10" xfId="0" applyFont="true" applyBorder="true" applyAlignment="true" applyProtection="true">
      <alignment horizontal="center" vertical="center" textRotation="0" wrapText="false" indent="0" shrinkToFit="false"/>
      <protection locked="false" hidden="true"/>
    </xf>
    <xf numFmtId="171" fontId="0" fillId="0" borderId="10" xfId="0" applyFont="true" applyBorder="true" applyAlignment="true" applyProtection="false">
      <alignment horizontal="center" vertical="center" textRotation="0" wrapText="false" indent="0" shrinkToFit="false"/>
      <protection locked="true" hidden="false"/>
    </xf>
    <xf numFmtId="174" fontId="0" fillId="0" borderId="0" xfId="0" applyFont="true" applyBorder="false" applyAlignment="false" applyProtection="false">
      <alignment horizontal="general" vertical="bottom" textRotation="0" wrapText="false" indent="0" shrinkToFit="false"/>
      <protection locked="true" hidden="false"/>
    </xf>
    <xf numFmtId="171" fontId="12" fillId="0" borderId="10" xfId="0" applyFont="true" applyBorder="true" applyAlignment="true" applyProtection="false">
      <alignment horizontal="center" vertical="center" textRotation="0" wrapText="false" indent="0" shrinkToFit="false"/>
      <protection locked="true" hidden="false"/>
    </xf>
    <xf numFmtId="164" fontId="0" fillId="0" borderId="0" xfId="0" applyFont="true" applyBorder="true" applyAlignment="true" applyProtection="false">
      <alignment horizontal="center" vertical="center" textRotation="0" wrapText="true" indent="0" shrinkToFit="false"/>
      <protection locked="true" hidden="false"/>
    </xf>
    <xf numFmtId="164" fontId="12" fillId="0" borderId="10" xfId="0" applyFont="true" applyBorder="true" applyAlignment="true" applyProtection="false">
      <alignment horizontal="center" vertical="bottom" textRotation="0" wrapText="true" indent="0" shrinkToFit="false"/>
      <protection locked="true" hidden="false"/>
    </xf>
  </cellXfs>
  <cellStyles count="7">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 name="Excel Built-in Explanatory Text" xfId="20" builtinId="53" customBuiltin="true"/>
  </cellStyles>
  <dxfs count="2">
    <dxf>
      <alignment horizontal="general" vertical="bottom" textRotation="0" wrapText="false" indent="0" shrinkToFit="false" readingOrder="1"/>
    </dxf>
    <dxf>
      <alignment horizontal="general" vertical="bottom" textRotation="0" wrapText="false" indent="0" shrinkToFit="false" readingOrder="1"/>
    </dxf>
  </dxfs>
  <colors>
    <indexedColors>
      <rgbColor rgb="FF000000"/>
      <rgbColor rgb="FFFFFFFF"/>
      <rgbColor rgb="FFFF0000"/>
      <rgbColor rgb="FF00FF00"/>
      <rgbColor rgb="FF0000FF"/>
      <rgbColor rgb="FFFFFF00"/>
      <rgbColor rgb="FFFF00FF"/>
      <rgbColor rgb="FF00FFFF"/>
      <rgbColor rgb="FF800000"/>
      <rgbColor rgb="FF269900"/>
      <rgbColor rgb="FF000080"/>
      <rgbColor rgb="FF808000"/>
      <rgbColor rgb="FF800080"/>
      <rgbColor rgb="FF008080"/>
      <rgbColor rgb="FFBFBFBF"/>
      <rgbColor rgb="FF808080"/>
      <rgbColor rgb="FF5B9BD5"/>
      <rgbColor rgb="FF993366"/>
      <rgbColor rgb="FFFFFBCC"/>
      <rgbColor rgb="FFA3FF7D"/>
      <rgbColor rgb="FF660066"/>
      <rgbColor rgb="FFFF8080"/>
      <rgbColor rgb="FF0066CC"/>
      <rgbColor rgb="FFBDD7EE"/>
      <rgbColor rgb="FF000080"/>
      <rgbColor rgb="FFFF00FF"/>
      <rgbColor rgb="FFFFFF00"/>
      <rgbColor rgb="FF00FFFF"/>
      <rgbColor rgb="FF800080"/>
      <rgbColor rgb="FF800000"/>
      <rgbColor rgb="FF008080"/>
      <rgbColor rgb="FF0000FF"/>
      <rgbColor rgb="FF00CCFF"/>
      <rgbColor rgb="FF8AFD64"/>
      <rgbColor rgb="FFDFFFBF"/>
      <rgbColor rgb="FFFFFF99"/>
      <rgbColor rgb="FF71E44B"/>
      <rgbColor rgb="FFFF99CC"/>
      <rgbColor rgb="FFCC99FF"/>
      <rgbColor rgb="FFFFCC99"/>
      <rgbColor rgb="FF3366FF"/>
      <rgbColor rgb="FF58CB32"/>
      <rgbColor rgb="FF9BBB59"/>
      <rgbColor rgb="FFFFCC00"/>
      <rgbColor rgb="FFFF9900"/>
      <rgbColor rgb="FFFF6600"/>
      <rgbColor rgb="FF666699"/>
      <rgbColor rgb="FF969696"/>
      <rgbColor rgb="FF003366"/>
      <rgbColor rgb="FF3FB219"/>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3.png"/><Relationship Id="rId2" Type="http://schemas.openxmlformats.org/officeDocument/2006/relationships/image" Target="../media/image4.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absolute">
    <xdr:from>
      <xdr:col>1</xdr:col>
      <xdr:colOff>51120</xdr:colOff>
      <xdr:row>27</xdr:row>
      <xdr:rowOff>3600</xdr:rowOff>
    </xdr:from>
    <xdr:to>
      <xdr:col>3</xdr:col>
      <xdr:colOff>121680</xdr:colOff>
      <xdr:row>32</xdr:row>
      <xdr:rowOff>27360</xdr:rowOff>
    </xdr:to>
    <xdr:pic>
      <xdr:nvPicPr>
        <xdr:cNvPr id="0" name="Picture 2" descr=""/>
        <xdr:cNvPicPr/>
      </xdr:nvPicPr>
      <xdr:blipFill>
        <a:blip r:embed="rId1"/>
        <a:srcRect l="0" t="0" r="0" b="73333"/>
        <a:stretch/>
      </xdr:blipFill>
      <xdr:spPr>
        <a:xfrm>
          <a:off x="475200" y="5169240"/>
          <a:ext cx="4946040" cy="900000"/>
        </a:xfrm>
        <a:prstGeom prst="rect">
          <a:avLst/>
        </a:prstGeom>
        <a:ln>
          <a:noFill/>
        </a:ln>
      </xdr:spPr>
    </xdr:pic>
    <xdr:clientData/>
  </xdr:twoCellAnchor>
  <xdr:twoCellAnchor editAs="absolute">
    <xdr:from>
      <xdr:col>1</xdr:col>
      <xdr:colOff>226800</xdr:colOff>
      <xdr:row>63</xdr:row>
      <xdr:rowOff>9720</xdr:rowOff>
    </xdr:from>
    <xdr:to>
      <xdr:col>4</xdr:col>
      <xdr:colOff>194760</xdr:colOff>
      <xdr:row>68</xdr:row>
      <xdr:rowOff>87840</xdr:rowOff>
    </xdr:to>
    <xdr:pic>
      <xdr:nvPicPr>
        <xdr:cNvPr id="1" name="Picture 2" descr=""/>
        <xdr:cNvPicPr/>
      </xdr:nvPicPr>
      <xdr:blipFill>
        <a:blip r:embed="rId2"/>
        <a:srcRect l="0" t="0" r="0" b="73333"/>
        <a:stretch/>
      </xdr:blipFill>
      <xdr:spPr>
        <a:xfrm>
          <a:off x="650880" y="11800800"/>
          <a:ext cx="5465160" cy="954360"/>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_rels/sheet4.xml.rels><?xml version="1.0" encoding="UTF-8"?>
<Relationships xmlns="http://schemas.openxmlformats.org/package/2006/relationships"><Relationship Id="rId1"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M1048576"/>
  <sheetViews>
    <sheetView showFormulas="false" showGridLines="false" showRowColHeaders="true" showZeros="true" rightToLeft="false" tabSelected="true" showOutlineSymbols="true" defaultGridColor="true" view="pageBreakPreview" topLeftCell="A1" colorId="64" zoomScale="85" zoomScaleNormal="75" zoomScalePageLayoutView="85" workbookViewId="0">
      <selection pane="topLeft" activeCell="B2" activeCellId="0" sqref="B2"/>
    </sheetView>
  </sheetViews>
  <sheetFormatPr defaultRowHeight="13.8" zeroHeight="false" outlineLevelRow="0" outlineLevelCol="0"/>
  <cols>
    <col collapsed="false" customWidth="true" hidden="false" outlineLevel="0" max="1" min="1" style="0" width="6.01"/>
    <col collapsed="false" customWidth="true" hidden="false" outlineLevel="0" max="2" min="2" style="0" width="60.29"/>
    <col collapsed="false" customWidth="true" hidden="false" outlineLevel="0" max="5" min="3" style="0" width="8.81"/>
    <col collapsed="false" customWidth="true" hidden="false" outlineLevel="0" max="6" min="6" style="0" width="13.7"/>
    <col collapsed="false" customWidth="true" hidden="true" outlineLevel="0" max="7" min="7" style="0" width="11.57"/>
    <col collapsed="false" customWidth="true" hidden="false" outlineLevel="0" max="8" min="8" style="0" width="6.01"/>
    <col collapsed="false" customWidth="true" hidden="false" outlineLevel="0" max="9" min="9" style="0" width="60.29"/>
    <col collapsed="false" customWidth="true" hidden="false" outlineLevel="0" max="12" min="10" style="0" width="8.81"/>
    <col collapsed="false" customWidth="true" hidden="false" outlineLevel="0" max="13" min="13" style="0" width="13.7"/>
    <col collapsed="false" customWidth="true" hidden="false" outlineLevel="0" max="1025" min="14" style="0" width="8.81"/>
  </cols>
  <sheetData>
    <row r="1" customFormat="false" ht="13.8" hidden="false" customHeight="false" outlineLevel="0" collapsed="false">
      <c r="A1" s="1"/>
      <c r="B1" s="1"/>
      <c r="C1" s="2"/>
      <c r="D1" s="2"/>
      <c r="E1" s="3"/>
      <c r="F1" s="1"/>
      <c r="G1" s="4"/>
      <c r="H1" s="4"/>
      <c r="I1" s="4"/>
      <c r="J1" s="4"/>
      <c r="K1" s="4"/>
      <c r="L1" s="4"/>
      <c r="M1" s="4"/>
    </row>
    <row r="2" customFormat="false" ht="13.8" hidden="false" customHeight="false" outlineLevel="0" collapsed="false">
      <c r="A2" s="5" t="s">
        <v>0</v>
      </c>
      <c r="B2" s="6"/>
      <c r="C2" s="7"/>
      <c r="D2" s="7"/>
      <c r="E2" s="8"/>
      <c r="F2" s="6"/>
      <c r="G2" s="4"/>
      <c r="H2" s="4"/>
      <c r="I2" s="4"/>
      <c r="J2" s="4"/>
      <c r="K2" s="4"/>
      <c r="L2" s="4"/>
      <c r="M2" s="4"/>
    </row>
    <row r="3" customFormat="false" ht="13.8" hidden="false" customHeight="false" outlineLevel="0" collapsed="false">
      <c r="A3" s="5" t="s">
        <v>1</v>
      </c>
      <c r="B3" s="6"/>
      <c r="C3" s="7"/>
      <c r="D3" s="7"/>
      <c r="E3" s="8"/>
      <c r="F3" s="6"/>
      <c r="G3" s="4"/>
      <c r="H3" s="4"/>
      <c r="I3" s="4"/>
      <c r="J3" s="4"/>
      <c r="K3" s="4"/>
      <c r="L3" s="4"/>
      <c r="M3" s="4"/>
    </row>
    <row r="4" customFormat="false" ht="13.8" hidden="false" customHeight="false" outlineLevel="0" collapsed="false">
      <c r="A4" s="4" t="s">
        <v>2</v>
      </c>
      <c r="B4" s="4"/>
      <c r="C4" s="4"/>
      <c r="D4" s="4"/>
      <c r="E4" s="4"/>
      <c r="F4" s="4"/>
      <c r="G4" s="4"/>
      <c r="H4" s="4"/>
      <c r="I4" s="4"/>
      <c r="J4" s="4"/>
      <c r="K4" s="4"/>
      <c r="L4" s="4"/>
      <c r="M4" s="4"/>
    </row>
    <row r="5" customFormat="false" ht="13.8" hidden="false" customHeight="false" outlineLevel="0" collapsed="false">
      <c r="A5" s="9" t="s">
        <v>3</v>
      </c>
      <c r="B5" s="9"/>
      <c r="C5" s="9"/>
      <c r="D5" s="9"/>
      <c r="E5" s="4"/>
      <c r="F5" s="4"/>
      <c r="G5" s="4"/>
      <c r="H5" s="4"/>
      <c r="I5" s="4"/>
      <c r="J5" s="4"/>
      <c r="K5" s="4"/>
      <c r="L5" s="4"/>
      <c r="M5" s="4"/>
    </row>
    <row r="6" customFormat="false" ht="20.25" hidden="false" customHeight="true" outlineLevel="0" collapsed="false">
      <c r="A6" s="10" t="s">
        <v>4</v>
      </c>
      <c r="B6" s="10"/>
      <c r="C6" s="10"/>
      <c r="D6" s="10"/>
      <c r="E6" s="10"/>
      <c r="F6" s="10"/>
    </row>
    <row r="7" customFormat="false" ht="13.8" hidden="false" customHeight="false" outlineLevel="0" collapsed="false">
      <c r="A7" s="11" t="s">
        <v>5</v>
      </c>
      <c r="B7" s="11"/>
      <c r="C7" s="11"/>
      <c r="D7" s="11"/>
      <c r="E7" s="11"/>
      <c r="F7" s="12" t="n">
        <f aca="false">F30</f>
        <v>0</v>
      </c>
    </row>
    <row r="8" customFormat="false" ht="15" hidden="false" customHeight="false" outlineLevel="0" collapsed="false">
      <c r="A8" s="13" t="s">
        <v>6</v>
      </c>
      <c r="B8" s="13"/>
      <c r="C8" s="13"/>
      <c r="D8" s="13"/>
      <c r="E8" s="13"/>
      <c r="F8" s="13"/>
    </row>
    <row r="9" customFormat="false" ht="30" hidden="false" customHeight="true" outlineLevel="0" collapsed="false">
      <c r="A9" s="14" t="s">
        <v>7</v>
      </c>
      <c r="B9" s="14"/>
      <c r="C9" s="14"/>
      <c r="D9" s="14"/>
      <c r="E9" s="14"/>
      <c r="F9" s="14"/>
    </row>
    <row r="10" customFormat="false" ht="24" hidden="false" customHeight="true" outlineLevel="0" collapsed="false">
      <c r="A10" s="15" t="s">
        <v>8</v>
      </c>
      <c r="B10" s="16" t="s">
        <v>9</v>
      </c>
      <c r="C10" s="16"/>
      <c r="D10" s="17" t="s">
        <v>10</v>
      </c>
      <c r="E10" s="17" t="s">
        <v>11</v>
      </c>
      <c r="F10" s="18" t="s">
        <v>12</v>
      </c>
    </row>
    <row r="11" customFormat="false" ht="13.8" hidden="false" customHeight="false" outlineLevel="0" collapsed="false">
      <c r="A11" s="19"/>
      <c r="B11" s="20"/>
      <c r="C11" s="21"/>
      <c r="D11" s="22"/>
      <c r="E11" s="22"/>
      <c r="F11" s="23"/>
    </row>
    <row r="12" customFormat="false" ht="13.8" hidden="false" customHeight="false" outlineLevel="0" collapsed="false">
      <c r="A12" s="24" t="s">
        <v>13</v>
      </c>
      <c r="B12" s="25" t="s">
        <v>14</v>
      </c>
      <c r="C12" s="26"/>
      <c r="D12" s="27"/>
      <c r="E12" s="28" t="s">
        <v>11</v>
      </c>
      <c r="F12" s="29"/>
    </row>
    <row r="13" customFormat="false" ht="13.8" hidden="false" customHeight="false" outlineLevel="0" collapsed="false">
      <c r="A13" s="24" t="s">
        <v>15</v>
      </c>
      <c r="B13" s="25" t="s">
        <v>16</v>
      </c>
      <c r="C13" s="26"/>
      <c r="D13" s="27"/>
      <c r="E13" s="28" t="s">
        <v>11</v>
      </c>
      <c r="F13" s="29"/>
    </row>
    <row r="14" customFormat="false" ht="13.8" hidden="false" customHeight="false" outlineLevel="0" collapsed="false">
      <c r="A14" s="24" t="s">
        <v>17</v>
      </c>
      <c r="B14" s="25" t="s">
        <v>18</v>
      </c>
      <c r="C14" s="26"/>
      <c r="D14" s="27"/>
      <c r="E14" s="28" t="s">
        <v>11</v>
      </c>
      <c r="F14" s="29"/>
    </row>
    <row r="15" customFormat="false" ht="13.8" hidden="false" customHeight="false" outlineLevel="0" collapsed="false">
      <c r="A15" s="24" t="s">
        <v>19</v>
      </c>
      <c r="B15" s="25" t="s">
        <v>20</v>
      </c>
      <c r="C15" s="26"/>
      <c r="D15" s="27"/>
      <c r="E15" s="28"/>
      <c r="F15" s="29"/>
    </row>
    <row r="16" customFormat="false" ht="13.8" hidden="false" customHeight="false" outlineLevel="0" collapsed="false">
      <c r="A16" s="15"/>
      <c r="B16" s="30" t="s">
        <v>21</v>
      </c>
      <c r="C16" s="30"/>
      <c r="D16" s="17" t="n">
        <f aca="false">SUM(D12:D14)</f>
        <v>0</v>
      </c>
      <c r="E16" s="17"/>
      <c r="F16" s="31" t="n">
        <f aca="false">D16</f>
        <v>0</v>
      </c>
    </row>
    <row r="17" customFormat="false" ht="13.8" hidden="false" customHeight="false" outlineLevel="0" collapsed="false">
      <c r="A17" s="19"/>
      <c r="B17" s="32"/>
      <c r="C17" s="21"/>
      <c r="D17" s="22"/>
      <c r="E17" s="22"/>
      <c r="F17" s="23"/>
    </row>
    <row r="18" customFormat="false" ht="13.8" hidden="false" customHeight="false" outlineLevel="0" collapsed="false">
      <c r="A18" s="24" t="s">
        <v>22</v>
      </c>
      <c r="B18" s="25" t="s">
        <v>23</v>
      </c>
      <c r="C18" s="26"/>
      <c r="D18" s="27"/>
      <c r="E18" s="28" t="s">
        <v>11</v>
      </c>
      <c r="F18" s="29"/>
    </row>
    <row r="19" customFormat="false" ht="13.8" hidden="false" customHeight="false" outlineLevel="0" collapsed="false">
      <c r="A19" s="24"/>
      <c r="B19" s="30" t="s">
        <v>21</v>
      </c>
      <c r="C19" s="30"/>
      <c r="D19" s="17" t="n">
        <f aca="false">D18</f>
        <v>0</v>
      </c>
      <c r="E19" s="28"/>
      <c r="F19" s="31" t="n">
        <f aca="false">D19</f>
        <v>0</v>
      </c>
    </row>
    <row r="20" customFormat="false" ht="13.8" hidden="false" customHeight="false" outlineLevel="0" collapsed="false">
      <c r="A20" s="24"/>
      <c r="B20" s="30"/>
      <c r="C20" s="30"/>
      <c r="D20" s="17"/>
      <c r="E20" s="28"/>
      <c r="F20" s="31"/>
    </row>
    <row r="21" customFormat="false" ht="13.8" hidden="false" customHeight="false" outlineLevel="0" collapsed="false">
      <c r="A21" s="19"/>
      <c r="B21" s="32" t="s">
        <v>24</v>
      </c>
      <c r="C21" s="21"/>
      <c r="D21" s="22"/>
      <c r="E21" s="22"/>
      <c r="F21" s="23"/>
    </row>
    <row r="22" customFormat="false" ht="13.9" hidden="false" customHeight="true" outlineLevel="0" collapsed="false">
      <c r="A22" s="24" t="s">
        <v>25</v>
      </c>
      <c r="B22" s="33" t="s">
        <v>26</v>
      </c>
      <c r="C22" s="33"/>
      <c r="D22" s="27"/>
      <c r="E22" s="28" t="s">
        <v>11</v>
      </c>
      <c r="F22" s="29"/>
    </row>
    <row r="23" customFormat="false" ht="13.8" hidden="false" customHeight="false" outlineLevel="0" collapsed="false">
      <c r="A23" s="24" t="s">
        <v>27</v>
      </c>
      <c r="B23" s="25" t="s">
        <v>28</v>
      </c>
      <c r="C23" s="28"/>
      <c r="D23" s="27"/>
      <c r="E23" s="28" t="s">
        <v>11</v>
      </c>
      <c r="F23" s="29"/>
    </row>
    <row r="24" customFormat="false" ht="13.8" hidden="false" customHeight="false" outlineLevel="0" collapsed="false">
      <c r="A24" s="24" t="s">
        <v>29</v>
      </c>
      <c r="B24" s="25" t="s">
        <v>30</v>
      </c>
      <c r="C24" s="28"/>
      <c r="D24" s="27"/>
      <c r="E24" s="28" t="s">
        <v>11</v>
      </c>
      <c r="F24" s="29"/>
    </row>
    <row r="25" customFormat="false" ht="13.8" hidden="false" customHeight="false" outlineLevel="0" collapsed="false">
      <c r="A25" s="24"/>
      <c r="B25" s="30" t="s">
        <v>21</v>
      </c>
      <c r="C25" s="30"/>
      <c r="D25" s="17" t="n">
        <f aca="false">SUM(D22:D24)</f>
        <v>0</v>
      </c>
      <c r="E25" s="28"/>
      <c r="F25" s="31" t="n">
        <f aca="false">D25</f>
        <v>0</v>
      </c>
    </row>
    <row r="26" customFormat="false" ht="13.8" hidden="false" customHeight="false" outlineLevel="0" collapsed="false">
      <c r="A26" s="19"/>
      <c r="B26" s="34"/>
      <c r="C26" s="34"/>
      <c r="D26" s="22"/>
      <c r="E26" s="22"/>
      <c r="F26" s="23"/>
    </row>
    <row r="27" customFormat="false" ht="13.8" hidden="false" customHeight="false" outlineLevel="0" collapsed="false">
      <c r="A27" s="24" t="s">
        <v>31</v>
      </c>
      <c r="B27" s="25" t="s">
        <v>32</v>
      </c>
      <c r="C27" s="26"/>
      <c r="D27" s="27"/>
      <c r="E27" s="28" t="s">
        <v>11</v>
      </c>
      <c r="F27" s="29"/>
    </row>
    <row r="28" customFormat="false" ht="13.8" hidden="false" customHeight="false" outlineLevel="0" collapsed="false">
      <c r="A28" s="24"/>
      <c r="B28" s="35" t="s">
        <v>33</v>
      </c>
      <c r="C28" s="35"/>
      <c r="D28" s="17" t="n">
        <f aca="false">D27</f>
        <v>0</v>
      </c>
      <c r="E28" s="28"/>
      <c r="F28" s="31" t="n">
        <f aca="false">D28</f>
        <v>0</v>
      </c>
    </row>
    <row r="29" customFormat="false" ht="13.8" hidden="false" customHeight="false" outlineLevel="0" collapsed="false">
      <c r="A29" s="24"/>
      <c r="B29" s="35"/>
      <c r="C29" s="35"/>
      <c r="D29" s="17"/>
      <c r="E29" s="28"/>
      <c r="F29" s="31"/>
    </row>
    <row r="30" customFormat="false" ht="13.8" hidden="false" customHeight="false" outlineLevel="0" collapsed="false">
      <c r="A30" s="15"/>
      <c r="B30" s="36"/>
      <c r="C30" s="36"/>
      <c r="D30" s="28"/>
      <c r="E30" s="28"/>
      <c r="F30" s="31" t="n">
        <f aca="false">ROUND((((1+F16)*(1+F19)*(1+F28)/(1-F25))-1),4)</f>
        <v>0</v>
      </c>
    </row>
    <row r="31" customFormat="false" ht="13.8" hidden="false" customHeight="false" outlineLevel="0" collapsed="false">
      <c r="A31" s="15"/>
      <c r="B31" s="36"/>
      <c r="C31" s="36"/>
      <c r="D31" s="28"/>
      <c r="E31" s="28"/>
      <c r="F31" s="31"/>
    </row>
    <row r="32" customFormat="false" ht="13.8" hidden="false" customHeight="false" outlineLevel="0" collapsed="false">
      <c r="A32" s="15"/>
      <c r="B32" s="36"/>
      <c r="C32" s="36"/>
      <c r="D32" s="28"/>
      <c r="E32" s="28"/>
      <c r="F32" s="31"/>
    </row>
    <row r="33" customFormat="false" ht="13.8" hidden="false" customHeight="false" outlineLevel="0" collapsed="false">
      <c r="A33" s="15"/>
      <c r="B33" s="36"/>
      <c r="C33" s="36"/>
      <c r="D33" s="28"/>
      <c r="E33" s="28"/>
      <c r="F33" s="31"/>
    </row>
    <row r="34" customFormat="false" ht="13.8" hidden="false" customHeight="false" outlineLevel="0" collapsed="false">
      <c r="A34" s="15"/>
      <c r="B34" s="36"/>
      <c r="C34" s="36"/>
      <c r="D34" s="28"/>
      <c r="E34" s="28"/>
      <c r="F34" s="31"/>
    </row>
    <row r="35" customFormat="false" ht="13.8" hidden="false" customHeight="false" outlineLevel="0" collapsed="false">
      <c r="A35" s="15"/>
      <c r="B35" s="36"/>
      <c r="C35" s="36"/>
      <c r="D35" s="28"/>
      <c r="E35" s="28"/>
      <c r="F35" s="31"/>
    </row>
    <row r="36" customFormat="false" ht="13.8" hidden="false" customHeight="false" outlineLevel="0" collapsed="false">
      <c r="A36" s="15"/>
      <c r="B36" s="36"/>
      <c r="C36" s="36"/>
      <c r="D36" s="28"/>
      <c r="E36" s="28"/>
      <c r="F36" s="31"/>
    </row>
    <row r="37" customFormat="false" ht="13.8" hidden="false" customHeight="false" outlineLevel="0" collapsed="false">
      <c r="A37" s="15"/>
      <c r="B37" s="36"/>
      <c r="C37" s="36"/>
      <c r="D37" s="28"/>
      <c r="E37" s="28"/>
      <c r="F37" s="31"/>
    </row>
    <row r="38" s="41" customFormat="true" ht="15" hidden="false" customHeight="false" outlineLevel="0" collapsed="false">
      <c r="A38" s="37"/>
      <c r="B38" s="38"/>
      <c r="C38" s="38"/>
      <c r="D38" s="38"/>
      <c r="E38" s="38"/>
      <c r="F38" s="39"/>
      <c r="G38" s="40"/>
      <c r="H38" s="0"/>
      <c r="I38" s="0"/>
      <c r="J38" s="0"/>
      <c r="K38" s="0"/>
      <c r="L38" s="0"/>
      <c r="M38" s="0"/>
    </row>
    <row r="39" s="41" customFormat="true" ht="15" hidden="false" customHeight="false" outlineLevel="0" collapsed="false">
      <c r="A39" s="42"/>
      <c r="B39" s="38"/>
      <c r="C39" s="38"/>
      <c r="D39" s="38"/>
      <c r="E39" s="38"/>
      <c r="F39" s="43"/>
      <c r="H39" s="0"/>
      <c r="I39" s="0"/>
      <c r="J39" s="0"/>
      <c r="K39" s="0"/>
      <c r="L39" s="0"/>
      <c r="M39" s="0"/>
    </row>
    <row r="40" customFormat="false" ht="15" hidden="false" customHeight="false" outlineLevel="0" collapsed="false">
      <c r="A40" s="44"/>
      <c r="B40" s="38"/>
      <c r="C40" s="38"/>
      <c r="D40" s="38"/>
      <c r="E40" s="38"/>
      <c r="F40" s="45"/>
    </row>
    <row r="41" customFormat="false" ht="13.8" hidden="false" customHeight="false" outlineLevel="0" collapsed="false">
      <c r="A41" s="46"/>
      <c r="B41" s="46"/>
      <c r="C41" s="46"/>
      <c r="D41" s="46"/>
      <c r="E41" s="46"/>
      <c r="F41" s="46"/>
    </row>
    <row r="42" customFormat="false" ht="13.8" hidden="false" customHeight="false" outlineLevel="0" collapsed="false">
      <c r="A42" s="10" t="s">
        <v>34</v>
      </c>
      <c r="B42" s="10"/>
      <c r="C42" s="10"/>
      <c r="D42" s="10"/>
      <c r="E42" s="10"/>
      <c r="F42" s="10"/>
    </row>
    <row r="43" customFormat="false" ht="13.8" hidden="false" customHeight="false" outlineLevel="0" collapsed="false">
      <c r="A43" s="11" t="s">
        <v>5</v>
      </c>
      <c r="B43" s="11"/>
      <c r="C43" s="11"/>
      <c r="D43" s="11"/>
      <c r="E43" s="11"/>
      <c r="F43" s="12" t="n">
        <f aca="false">F66</f>
        <v>0</v>
      </c>
    </row>
    <row r="44" customFormat="false" ht="15" hidden="false" customHeight="false" outlineLevel="0" collapsed="false">
      <c r="A44" s="13" t="s">
        <v>6</v>
      </c>
      <c r="B44" s="13"/>
      <c r="C44" s="13"/>
      <c r="D44" s="13"/>
      <c r="E44" s="13"/>
      <c r="F44" s="13"/>
    </row>
    <row r="45" customFormat="false" ht="23.85" hidden="false" customHeight="true" outlineLevel="0" collapsed="false">
      <c r="A45" s="14" t="s">
        <v>7</v>
      </c>
      <c r="B45" s="14"/>
      <c r="C45" s="14"/>
      <c r="D45" s="14"/>
      <c r="E45" s="14"/>
      <c r="F45" s="14"/>
    </row>
    <row r="46" customFormat="false" ht="23.85" hidden="false" customHeight="true" outlineLevel="0" collapsed="false">
      <c r="A46" s="15" t="s">
        <v>8</v>
      </c>
      <c r="B46" s="16" t="s">
        <v>9</v>
      </c>
      <c r="C46" s="16"/>
      <c r="D46" s="17" t="s">
        <v>10</v>
      </c>
      <c r="E46" s="17" t="s">
        <v>11</v>
      </c>
      <c r="F46" s="18" t="s">
        <v>12</v>
      </c>
    </row>
    <row r="47" customFormat="false" ht="13.8" hidden="false" customHeight="false" outlineLevel="0" collapsed="false">
      <c r="A47" s="19"/>
      <c r="B47" s="20"/>
      <c r="C47" s="21"/>
      <c r="D47" s="22"/>
      <c r="E47" s="22"/>
      <c r="F47" s="23"/>
    </row>
    <row r="48" customFormat="false" ht="13.8" hidden="false" customHeight="false" outlineLevel="0" collapsed="false">
      <c r="A48" s="24" t="s">
        <v>13</v>
      </c>
      <c r="B48" s="25" t="s">
        <v>14</v>
      </c>
      <c r="C48" s="26"/>
      <c r="D48" s="27"/>
      <c r="E48" s="28" t="s">
        <v>11</v>
      </c>
      <c r="F48" s="29"/>
    </row>
    <row r="49" customFormat="false" ht="13.8" hidden="false" customHeight="false" outlineLevel="0" collapsed="false">
      <c r="A49" s="24" t="s">
        <v>15</v>
      </c>
      <c r="B49" s="25" t="s">
        <v>16</v>
      </c>
      <c r="C49" s="26"/>
      <c r="D49" s="27"/>
      <c r="E49" s="28" t="s">
        <v>11</v>
      </c>
      <c r="F49" s="29"/>
    </row>
    <row r="50" customFormat="false" ht="13.8" hidden="false" customHeight="false" outlineLevel="0" collapsed="false">
      <c r="A50" s="24" t="s">
        <v>17</v>
      </c>
      <c r="B50" s="25" t="s">
        <v>18</v>
      </c>
      <c r="C50" s="26"/>
      <c r="D50" s="27"/>
      <c r="E50" s="28" t="s">
        <v>11</v>
      </c>
      <c r="F50" s="29"/>
    </row>
    <row r="51" customFormat="false" ht="13.8" hidden="false" customHeight="false" outlineLevel="0" collapsed="false">
      <c r="A51" s="24" t="s">
        <v>19</v>
      </c>
      <c r="B51" s="25" t="s">
        <v>20</v>
      </c>
      <c r="C51" s="26"/>
      <c r="D51" s="27"/>
      <c r="E51" s="28"/>
      <c r="F51" s="29"/>
    </row>
    <row r="52" customFormat="false" ht="13.8" hidden="false" customHeight="false" outlineLevel="0" collapsed="false">
      <c r="A52" s="15"/>
      <c r="B52" s="30" t="s">
        <v>21</v>
      </c>
      <c r="C52" s="30"/>
      <c r="D52" s="17" t="n">
        <f aca="false">SUM(D48:D50)</f>
        <v>0</v>
      </c>
      <c r="E52" s="17"/>
      <c r="F52" s="31" t="n">
        <f aca="false">D52</f>
        <v>0</v>
      </c>
    </row>
    <row r="53" customFormat="false" ht="13.8" hidden="false" customHeight="false" outlineLevel="0" collapsed="false">
      <c r="A53" s="19"/>
      <c r="B53" s="32"/>
      <c r="C53" s="21"/>
      <c r="D53" s="22"/>
      <c r="E53" s="22"/>
      <c r="F53" s="23"/>
    </row>
    <row r="54" customFormat="false" ht="13.8" hidden="false" customHeight="false" outlineLevel="0" collapsed="false">
      <c r="A54" s="24" t="s">
        <v>22</v>
      </c>
      <c r="B54" s="25" t="s">
        <v>35</v>
      </c>
      <c r="C54" s="26"/>
      <c r="D54" s="27"/>
      <c r="E54" s="28" t="s">
        <v>11</v>
      </c>
      <c r="F54" s="29"/>
    </row>
    <row r="55" customFormat="false" ht="13.8" hidden="false" customHeight="false" outlineLevel="0" collapsed="false">
      <c r="A55" s="24"/>
      <c r="B55" s="30" t="s">
        <v>21</v>
      </c>
      <c r="C55" s="30"/>
      <c r="D55" s="17" t="n">
        <f aca="false">D54</f>
        <v>0</v>
      </c>
      <c r="E55" s="28"/>
      <c r="F55" s="31" t="n">
        <f aca="false">D55</f>
        <v>0</v>
      </c>
    </row>
    <row r="56" customFormat="false" ht="13.8" hidden="false" customHeight="false" outlineLevel="0" collapsed="false">
      <c r="A56" s="24"/>
      <c r="B56" s="30"/>
      <c r="C56" s="30"/>
      <c r="D56" s="17"/>
      <c r="E56" s="28"/>
      <c r="F56" s="31"/>
    </row>
    <row r="57" customFormat="false" ht="13.8" hidden="false" customHeight="false" outlineLevel="0" collapsed="false">
      <c r="A57" s="19"/>
      <c r="B57" s="32" t="s">
        <v>24</v>
      </c>
      <c r="C57" s="21"/>
      <c r="D57" s="22"/>
      <c r="E57" s="22"/>
      <c r="F57" s="23"/>
    </row>
    <row r="58" customFormat="false" ht="13.8" hidden="false" customHeight="true" outlineLevel="0" collapsed="false">
      <c r="A58" s="24" t="s">
        <v>25</v>
      </c>
      <c r="B58" s="33" t="s">
        <v>26</v>
      </c>
      <c r="C58" s="33"/>
      <c r="D58" s="27"/>
      <c r="E58" s="28" t="s">
        <v>11</v>
      </c>
      <c r="F58" s="29"/>
    </row>
    <row r="59" customFormat="false" ht="13.8" hidden="false" customHeight="false" outlineLevel="0" collapsed="false">
      <c r="A59" s="24" t="s">
        <v>27</v>
      </c>
      <c r="B59" s="25" t="s">
        <v>28</v>
      </c>
      <c r="C59" s="28"/>
      <c r="D59" s="27"/>
      <c r="E59" s="28" t="s">
        <v>11</v>
      </c>
      <c r="F59" s="29"/>
    </row>
    <row r="60" customFormat="false" ht="13.8" hidden="false" customHeight="false" outlineLevel="0" collapsed="false">
      <c r="A60" s="24" t="s">
        <v>29</v>
      </c>
      <c r="B60" s="25" t="s">
        <v>30</v>
      </c>
      <c r="C60" s="28"/>
      <c r="D60" s="27"/>
      <c r="E60" s="28" t="s">
        <v>11</v>
      </c>
      <c r="F60" s="29"/>
    </row>
    <row r="61" customFormat="false" ht="13.8" hidden="false" customHeight="false" outlineLevel="0" collapsed="false">
      <c r="A61" s="24"/>
      <c r="B61" s="30" t="s">
        <v>21</v>
      </c>
      <c r="C61" s="30"/>
      <c r="D61" s="17" t="n">
        <f aca="false">SUM(D58:D60)</f>
        <v>0</v>
      </c>
      <c r="E61" s="28"/>
      <c r="F61" s="31" t="n">
        <f aca="false">D61</f>
        <v>0</v>
      </c>
    </row>
    <row r="62" customFormat="false" ht="13.8" hidden="false" customHeight="false" outlineLevel="0" collapsed="false">
      <c r="A62" s="19"/>
      <c r="B62" s="34"/>
      <c r="C62" s="34"/>
      <c r="D62" s="22"/>
      <c r="E62" s="22"/>
      <c r="F62" s="23"/>
    </row>
    <row r="63" customFormat="false" ht="13.8" hidden="false" customHeight="false" outlineLevel="0" collapsed="false">
      <c r="A63" s="24" t="s">
        <v>36</v>
      </c>
      <c r="B63" s="25" t="s">
        <v>32</v>
      </c>
      <c r="C63" s="26"/>
      <c r="D63" s="27"/>
      <c r="E63" s="28" t="s">
        <v>11</v>
      </c>
      <c r="F63" s="29"/>
    </row>
    <row r="64" customFormat="false" ht="13.8" hidden="false" customHeight="false" outlineLevel="0" collapsed="false">
      <c r="A64" s="24"/>
      <c r="B64" s="35" t="s">
        <v>33</v>
      </c>
      <c r="C64" s="35"/>
      <c r="D64" s="17" t="n">
        <f aca="false">D63</f>
        <v>0</v>
      </c>
      <c r="E64" s="28"/>
      <c r="F64" s="31" t="n">
        <f aca="false">D64</f>
        <v>0</v>
      </c>
    </row>
    <row r="65" customFormat="false" ht="13.8" hidden="false" customHeight="false" outlineLevel="0" collapsed="false">
      <c r="A65" s="24"/>
      <c r="B65" s="35"/>
      <c r="C65" s="35"/>
      <c r="D65" s="17"/>
      <c r="E65" s="28"/>
      <c r="F65" s="31"/>
    </row>
    <row r="66" customFormat="false" ht="13.8" hidden="false" customHeight="false" outlineLevel="0" collapsed="false">
      <c r="A66" s="15"/>
      <c r="B66" s="36"/>
      <c r="C66" s="36"/>
      <c r="D66" s="28"/>
      <c r="E66" s="28"/>
      <c r="F66" s="31" t="n">
        <f aca="false">ROUND((((1+F52)*(1+F55)*(1+F64)/(1-F61))-1),4)</f>
        <v>0</v>
      </c>
    </row>
    <row r="67" customFormat="false" ht="13.8" hidden="false" customHeight="false" outlineLevel="0" collapsed="false">
      <c r="A67" s="15"/>
      <c r="B67" s="36"/>
      <c r="C67" s="36"/>
      <c r="D67" s="28"/>
      <c r="E67" s="28"/>
      <c r="F67" s="31"/>
    </row>
    <row r="68" customFormat="false" ht="13.8" hidden="false" customHeight="false" outlineLevel="0" collapsed="false">
      <c r="A68" s="15"/>
      <c r="B68" s="36"/>
      <c r="C68" s="36"/>
      <c r="D68" s="28"/>
      <c r="E68" s="28"/>
      <c r="F68" s="31"/>
    </row>
    <row r="69" customFormat="false" ht="13.8" hidden="false" customHeight="false" outlineLevel="0" collapsed="false">
      <c r="A69" s="15"/>
      <c r="B69" s="36"/>
      <c r="C69" s="36"/>
      <c r="D69" s="28"/>
      <c r="E69" s="28"/>
      <c r="F69" s="31"/>
    </row>
    <row r="70" customFormat="false" ht="13.8" hidden="false" customHeight="false" outlineLevel="0" collapsed="false">
      <c r="A70" s="15"/>
      <c r="B70" s="36"/>
      <c r="C70" s="36"/>
      <c r="D70" s="28"/>
      <c r="E70" s="28"/>
      <c r="F70" s="31"/>
    </row>
    <row r="71" customFormat="false" ht="13.8" hidden="false" customHeight="false" outlineLevel="0" collapsed="false">
      <c r="A71" s="15"/>
      <c r="B71" s="36"/>
      <c r="C71" s="36"/>
      <c r="D71" s="28"/>
      <c r="E71" s="28"/>
      <c r="F71" s="31"/>
    </row>
    <row r="72" customFormat="false" ht="13.8" hidden="false" customHeight="false" outlineLevel="0" collapsed="false">
      <c r="A72" s="15"/>
      <c r="B72" s="36"/>
      <c r="C72" s="36"/>
      <c r="D72" s="28"/>
      <c r="E72" s="28"/>
      <c r="F72" s="31"/>
    </row>
    <row r="73" customFormat="false" ht="15" hidden="false" customHeight="false" outlineLevel="0" collapsed="false">
      <c r="A73" s="15"/>
      <c r="B73" s="41"/>
      <c r="C73" s="41"/>
      <c r="D73" s="41"/>
      <c r="E73" s="41"/>
      <c r="F73" s="31"/>
    </row>
    <row r="74" customFormat="false" ht="13.8" hidden="false" customHeight="false" outlineLevel="0" collapsed="false">
      <c r="A74" s="15"/>
      <c r="B74" s="38"/>
      <c r="C74" s="38"/>
      <c r="D74" s="38"/>
      <c r="E74" s="38"/>
      <c r="F74" s="31"/>
    </row>
    <row r="75" customFormat="false" ht="13.8" hidden="false" customHeight="false" outlineLevel="0" collapsed="false">
      <c r="A75" s="15"/>
      <c r="B75" s="38"/>
      <c r="C75" s="38"/>
      <c r="D75" s="38"/>
      <c r="E75" s="38"/>
      <c r="F75" s="31"/>
    </row>
    <row r="76" customFormat="false" ht="15" hidden="false" customHeight="false" outlineLevel="0" collapsed="false">
      <c r="A76" s="44"/>
      <c r="B76" s="38"/>
      <c r="C76" s="38"/>
      <c r="D76" s="38"/>
      <c r="E76" s="38"/>
      <c r="F76" s="45"/>
    </row>
    <row r="77" customFormat="false" ht="13.8" hidden="false" customHeight="false" outlineLevel="0" collapsed="false">
      <c r="A77" s="46"/>
      <c r="B77" s="46"/>
      <c r="C77" s="46"/>
      <c r="D77" s="46"/>
      <c r="E77" s="46"/>
      <c r="F77" s="46"/>
    </row>
    <row r="1048542" customFormat="false" ht="12.8" hidden="false" customHeight="false" outlineLevel="0" collapsed="false"/>
    <row r="1048543" customFormat="false" ht="12.8" hidden="false" customHeight="false" outlineLevel="0" collapsed="false"/>
    <row r="1048544" customFormat="false" ht="12.8" hidden="false" customHeight="false" outlineLevel="0" collapsed="false"/>
    <row r="1048545" customFormat="false" ht="12.8" hidden="false" customHeight="false" outlineLevel="0" collapsed="false"/>
    <row r="1048546" customFormat="false" ht="12.8" hidden="false" customHeight="false" outlineLevel="0" collapsed="false"/>
    <row r="1048547" customFormat="false" ht="12.8" hidden="false" customHeight="false" outlineLevel="0" collapsed="false"/>
    <row r="1048548" customFormat="false" ht="12.8" hidden="false" customHeight="false" outlineLevel="0" collapsed="false"/>
    <row r="1048549" customFormat="false" ht="12.8" hidden="false" customHeight="false" outlineLevel="0" collapsed="false"/>
    <row r="1048550" customFormat="false" ht="12.8" hidden="false" customHeight="false" outlineLevel="0" collapsed="false"/>
    <row r="1048551" customFormat="false" ht="12.8" hidden="false" customHeight="false" outlineLevel="0" collapsed="false"/>
    <row r="1048552" customFormat="false" ht="12.8" hidden="false" customHeight="false" outlineLevel="0" collapsed="false"/>
    <row r="1048553" customFormat="false" ht="12.8" hidden="false" customHeight="false" outlineLevel="0" collapsed="false"/>
    <row r="1048554" customFormat="false" ht="12.8" hidden="false" customHeight="false" outlineLevel="0" collapsed="false"/>
    <row r="1048555" customFormat="false" ht="12.8" hidden="false" customHeight="false" outlineLevel="0" collapsed="false"/>
    <row r="1048556" customFormat="false" ht="12.8" hidden="false" customHeight="false" outlineLevel="0" collapsed="false"/>
    <row r="1048557" customFormat="false" ht="12.8" hidden="false" customHeight="false" outlineLevel="0" collapsed="false"/>
    <row r="1048558" customFormat="false" ht="12.8" hidden="false" customHeight="false" outlineLevel="0" collapsed="false"/>
    <row r="1048559" customFormat="false" ht="12.8" hidden="false" customHeight="false" outlineLevel="0" collapsed="false"/>
    <row r="1048560" customFormat="false" ht="12.8" hidden="false" customHeight="false" outlineLevel="0" collapsed="false"/>
    <row r="1048561" customFormat="false" ht="12.8" hidden="false" customHeight="false" outlineLevel="0" collapsed="false"/>
    <row r="1048562" customFormat="false" ht="12.8" hidden="false" customHeight="false" outlineLevel="0" collapsed="false"/>
    <row r="1048563" customFormat="false" ht="12.8" hidden="false" customHeight="false" outlineLevel="0" collapsed="false"/>
    <row r="1048564" customFormat="false" ht="12.8" hidden="false" customHeight="false" outlineLevel="0" collapsed="false"/>
    <row r="1048565" customFormat="false" ht="12.8" hidden="false" customHeight="false" outlineLevel="0" collapsed="false"/>
    <row r="1048566" customFormat="false" ht="12.8" hidden="false" customHeight="fals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sheetProtection sheet="true" password="e041" objects="true" scenarios="true"/>
  <mergeCells count="292">
    <mergeCell ref="A5:D5"/>
    <mergeCell ref="A6:F6"/>
    <mergeCell ref="A7:E7"/>
    <mergeCell ref="A8:F8"/>
    <mergeCell ref="A9:F9"/>
    <mergeCell ref="B10:C10"/>
    <mergeCell ref="D14:D15"/>
    <mergeCell ref="B16:C16"/>
    <mergeCell ref="B19:C19"/>
    <mergeCell ref="B22:C22"/>
    <mergeCell ref="B25:C25"/>
    <mergeCell ref="B26:C26"/>
    <mergeCell ref="B28:C28"/>
    <mergeCell ref="A30:A37"/>
    <mergeCell ref="B30:C30"/>
    <mergeCell ref="F30:F37"/>
    <mergeCell ref="B38:E38"/>
    <mergeCell ref="Q38:T38"/>
    <mergeCell ref="U38:X38"/>
    <mergeCell ref="Y38:AB38"/>
    <mergeCell ref="AC38:AF38"/>
    <mergeCell ref="AG38:AJ38"/>
    <mergeCell ref="AK38:AN38"/>
    <mergeCell ref="AO38:AR38"/>
    <mergeCell ref="AS38:AV38"/>
    <mergeCell ref="AW38:AZ38"/>
    <mergeCell ref="BA38:BD38"/>
    <mergeCell ref="BE38:BH38"/>
    <mergeCell ref="BI38:BL38"/>
    <mergeCell ref="BM38:BP38"/>
    <mergeCell ref="BQ38:BT38"/>
    <mergeCell ref="BU38:BX38"/>
    <mergeCell ref="BY38:CB38"/>
    <mergeCell ref="CC38:CF38"/>
    <mergeCell ref="CG38:CJ38"/>
    <mergeCell ref="CK38:CN38"/>
    <mergeCell ref="CO38:CR38"/>
    <mergeCell ref="CS38:CV38"/>
    <mergeCell ref="CW38:CZ38"/>
    <mergeCell ref="DA38:DD38"/>
    <mergeCell ref="DE38:DH38"/>
    <mergeCell ref="DI38:DL38"/>
    <mergeCell ref="DM38:DP38"/>
    <mergeCell ref="DQ38:DT38"/>
    <mergeCell ref="DU38:DX38"/>
    <mergeCell ref="DY38:EB38"/>
    <mergeCell ref="EC38:EF38"/>
    <mergeCell ref="EG38:EJ38"/>
    <mergeCell ref="EK38:EN38"/>
    <mergeCell ref="EO38:ER38"/>
    <mergeCell ref="ES38:EV38"/>
    <mergeCell ref="EW38:EZ38"/>
    <mergeCell ref="FA38:FD38"/>
    <mergeCell ref="FE38:FH38"/>
    <mergeCell ref="FI38:FL38"/>
    <mergeCell ref="FM38:FP38"/>
    <mergeCell ref="FQ38:FT38"/>
    <mergeCell ref="FU38:FX38"/>
    <mergeCell ref="FY38:GB38"/>
    <mergeCell ref="GC38:GF38"/>
    <mergeCell ref="GG38:GJ38"/>
    <mergeCell ref="GK38:GN38"/>
    <mergeCell ref="GO38:GR38"/>
    <mergeCell ref="GS38:GV38"/>
    <mergeCell ref="GW38:GZ38"/>
    <mergeCell ref="HA38:HD38"/>
    <mergeCell ref="HE38:HH38"/>
    <mergeCell ref="HI38:HL38"/>
    <mergeCell ref="HM38:HP38"/>
    <mergeCell ref="HQ38:HT38"/>
    <mergeCell ref="HU38:HX38"/>
    <mergeCell ref="HY38:IB38"/>
    <mergeCell ref="IC38:IF38"/>
    <mergeCell ref="IG38:IJ38"/>
    <mergeCell ref="IK38:IN38"/>
    <mergeCell ref="IO38:IR38"/>
    <mergeCell ref="IS38:IV38"/>
    <mergeCell ref="IW38:IZ38"/>
    <mergeCell ref="JA38:JD38"/>
    <mergeCell ref="JE38:JH38"/>
    <mergeCell ref="JI38:JL38"/>
    <mergeCell ref="JM38:JP38"/>
    <mergeCell ref="JQ38:JT38"/>
    <mergeCell ref="JU38:JX38"/>
    <mergeCell ref="JY38:KB38"/>
    <mergeCell ref="KC38:KF38"/>
    <mergeCell ref="KG38:KJ38"/>
    <mergeCell ref="KK38:KN38"/>
    <mergeCell ref="KO38:KR38"/>
    <mergeCell ref="KS38:KV38"/>
    <mergeCell ref="KW38:KZ38"/>
    <mergeCell ref="LA38:LD38"/>
    <mergeCell ref="LE38:LH38"/>
    <mergeCell ref="LI38:LL38"/>
    <mergeCell ref="LM38:LP38"/>
    <mergeCell ref="LQ38:LT38"/>
    <mergeCell ref="LU38:LX38"/>
    <mergeCell ref="LY38:MB38"/>
    <mergeCell ref="MC38:MF38"/>
    <mergeCell ref="MG38:MJ38"/>
    <mergeCell ref="MK38:MN38"/>
    <mergeCell ref="MO38:MR38"/>
    <mergeCell ref="MS38:MV38"/>
    <mergeCell ref="MW38:MZ38"/>
    <mergeCell ref="NA38:ND38"/>
    <mergeCell ref="NE38:NH38"/>
    <mergeCell ref="NI38:NL38"/>
    <mergeCell ref="NM38:NP38"/>
    <mergeCell ref="NQ38:NT38"/>
    <mergeCell ref="NU38:NX38"/>
    <mergeCell ref="NY38:OB38"/>
    <mergeCell ref="OC38:OF38"/>
    <mergeCell ref="OG38:OJ38"/>
    <mergeCell ref="OK38:ON38"/>
    <mergeCell ref="OO38:OR38"/>
    <mergeCell ref="OS38:OV38"/>
    <mergeCell ref="OW38:OZ38"/>
    <mergeCell ref="PA38:PD38"/>
    <mergeCell ref="PE38:PH38"/>
    <mergeCell ref="PI38:PL38"/>
    <mergeCell ref="PM38:PP38"/>
    <mergeCell ref="PQ38:PT38"/>
    <mergeCell ref="PU38:PX38"/>
    <mergeCell ref="PY38:QB38"/>
    <mergeCell ref="QC38:QF38"/>
    <mergeCell ref="QG38:QJ38"/>
    <mergeCell ref="QK38:QN38"/>
    <mergeCell ref="QO38:QR38"/>
    <mergeCell ref="QS38:QV38"/>
    <mergeCell ref="QW38:QZ38"/>
    <mergeCell ref="RA38:RD38"/>
    <mergeCell ref="RE38:RH38"/>
    <mergeCell ref="RI38:RL38"/>
    <mergeCell ref="RM38:RP38"/>
    <mergeCell ref="RQ38:RT38"/>
    <mergeCell ref="RU38:RX38"/>
    <mergeCell ref="RY38:SB38"/>
    <mergeCell ref="SC38:SF38"/>
    <mergeCell ref="SG38:SJ38"/>
    <mergeCell ref="SK38:SN38"/>
    <mergeCell ref="SO38:SR38"/>
    <mergeCell ref="SS38:SV38"/>
    <mergeCell ref="SW38:SZ38"/>
    <mergeCell ref="TA38:TD38"/>
    <mergeCell ref="TE38:TH38"/>
    <mergeCell ref="TI38:TL38"/>
    <mergeCell ref="TM38:TP38"/>
    <mergeCell ref="TQ38:TT38"/>
    <mergeCell ref="TU38:TX38"/>
    <mergeCell ref="TY38:UB38"/>
    <mergeCell ref="UC38:UF38"/>
    <mergeCell ref="UG38:UJ38"/>
    <mergeCell ref="UK38:UN38"/>
    <mergeCell ref="UO38:UR38"/>
    <mergeCell ref="US38:UV38"/>
    <mergeCell ref="UW38:UZ38"/>
    <mergeCell ref="VA38:VD38"/>
    <mergeCell ref="VE38:VH38"/>
    <mergeCell ref="VI38:VL38"/>
    <mergeCell ref="VM38:VP38"/>
    <mergeCell ref="VQ38:VT38"/>
    <mergeCell ref="VU38:VX38"/>
    <mergeCell ref="VY38:WB38"/>
    <mergeCell ref="WC38:WF38"/>
    <mergeCell ref="WG38:WJ38"/>
    <mergeCell ref="WK38:WN38"/>
    <mergeCell ref="WO38:WR38"/>
    <mergeCell ref="WS38:WV38"/>
    <mergeCell ref="WW38:WZ38"/>
    <mergeCell ref="XA38:XD38"/>
    <mergeCell ref="XE38:XH38"/>
    <mergeCell ref="XI38:XL38"/>
    <mergeCell ref="XM38:XP38"/>
    <mergeCell ref="XQ38:XT38"/>
    <mergeCell ref="XU38:XX38"/>
    <mergeCell ref="XY38:YB38"/>
    <mergeCell ref="YC38:YF38"/>
    <mergeCell ref="YG38:YJ38"/>
    <mergeCell ref="YK38:YN38"/>
    <mergeCell ref="YO38:YR38"/>
    <mergeCell ref="YS38:YV38"/>
    <mergeCell ref="YW38:YZ38"/>
    <mergeCell ref="ZA38:ZD38"/>
    <mergeCell ref="ZE38:ZH38"/>
    <mergeCell ref="ZI38:ZL38"/>
    <mergeCell ref="ZM38:ZP38"/>
    <mergeCell ref="ZQ38:ZT38"/>
    <mergeCell ref="ZU38:ZX38"/>
    <mergeCell ref="ZY38:AAB38"/>
    <mergeCell ref="AAC38:AAF38"/>
    <mergeCell ref="AAG38:AAJ38"/>
    <mergeCell ref="AAK38:AAN38"/>
    <mergeCell ref="AAO38:AAR38"/>
    <mergeCell ref="AAS38:AAV38"/>
    <mergeCell ref="AAW38:AAZ38"/>
    <mergeCell ref="ABA38:ABD38"/>
    <mergeCell ref="ABE38:ABH38"/>
    <mergeCell ref="ABI38:ABL38"/>
    <mergeCell ref="ABM38:ABP38"/>
    <mergeCell ref="ABQ38:ABT38"/>
    <mergeCell ref="ABU38:ABX38"/>
    <mergeCell ref="ABY38:ACB38"/>
    <mergeCell ref="ACC38:ACF38"/>
    <mergeCell ref="ACG38:ACJ38"/>
    <mergeCell ref="ACK38:ACN38"/>
    <mergeCell ref="ACO38:ACR38"/>
    <mergeCell ref="ACS38:ACV38"/>
    <mergeCell ref="ACW38:ACZ38"/>
    <mergeCell ref="ADA38:ADD38"/>
    <mergeCell ref="ADE38:ADH38"/>
    <mergeCell ref="ADI38:ADL38"/>
    <mergeCell ref="ADM38:ADP38"/>
    <mergeCell ref="ADQ38:ADT38"/>
    <mergeCell ref="ADU38:ADX38"/>
    <mergeCell ref="ADY38:AEB38"/>
    <mergeCell ref="AEC38:AEF38"/>
    <mergeCell ref="AEG38:AEJ38"/>
    <mergeCell ref="AEK38:AEN38"/>
    <mergeCell ref="AEO38:AER38"/>
    <mergeCell ref="AES38:AEV38"/>
    <mergeCell ref="AEW38:AEZ38"/>
    <mergeCell ref="AFA38:AFD38"/>
    <mergeCell ref="AFE38:AFH38"/>
    <mergeCell ref="AFI38:AFL38"/>
    <mergeCell ref="AFM38:AFP38"/>
    <mergeCell ref="AFQ38:AFT38"/>
    <mergeCell ref="AFU38:AFX38"/>
    <mergeCell ref="AFY38:AGB38"/>
    <mergeCell ref="AGC38:AGF38"/>
    <mergeCell ref="AGG38:AGJ38"/>
    <mergeCell ref="AGK38:AGN38"/>
    <mergeCell ref="AGO38:AGR38"/>
    <mergeCell ref="AGS38:AGV38"/>
    <mergeCell ref="AGW38:AGZ38"/>
    <mergeCell ref="AHA38:AHD38"/>
    <mergeCell ref="AHE38:AHH38"/>
    <mergeCell ref="AHI38:AHL38"/>
    <mergeCell ref="AHM38:AHP38"/>
    <mergeCell ref="AHQ38:AHT38"/>
    <mergeCell ref="AHU38:AHX38"/>
    <mergeCell ref="AHY38:AIB38"/>
    <mergeCell ref="AIC38:AIF38"/>
    <mergeCell ref="AIG38:AIJ38"/>
    <mergeCell ref="AIK38:AIN38"/>
    <mergeCell ref="AIO38:AIR38"/>
    <mergeCell ref="AIS38:AIV38"/>
    <mergeCell ref="AIW38:AIZ38"/>
    <mergeCell ref="AJA38:AJD38"/>
    <mergeCell ref="AJE38:AJH38"/>
    <mergeCell ref="AJI38:AJL38"/>
    <mergeCell ref="AJM38:AJP38"/>
    <mergeCell ref="AJQ38:AJT38"/>
    <mergeCell ref="AJU38:AJX38"/>
    <mergeCell ref="AJY38:AKB38"/>
    <mergeCell ref="AKC38:AKF38"/>
    <mergeCell ref="AKG38:AKJ38"/>
    <mergeCell ref="AKK38:AKN38"/>
    <mergeCell ref="AKO38:AKR38"/>
    <mergeCell ref="AKS38:AKV38"/>
    <mergeCell ref="AKW38:AKZ38"/>
    <mergeCell ref="ALA38:ALD38"/>
    <mergeCell ref="ALE38:ALH38"/>
    <mergeCell ref="ALI38:ALL38"/>
    <mergeCell ref="ALM38:ALP38"/>
    <mergeCell ref="ALQ38:ALT38"/>
    <mergeCell ref="ALU38:ALX38"/>
    <mergeCell ref="ALY38:AMB38"/>
    <mergeCell ref="AMC38:AMF38"/>
    <mergeCell ref="AMG38:AMJ38"/>
    <mergeCell ref="B39:E39"/>
    <mergeCell ref="B40:E40"/>
    <mergeCell ref="A41:F41"/>
    <mergeCell ref="A42:F42"/>
    <mergeCell ref="A43:E43"/>
    <mergeCell ref="A44:F44"/>
    <mergeCell ref="A45:F45"/>
    <mergeCell ref="B46:C46"/>
    <mergeCell ref="D50:D51"/>
    <mergeCell ref="B52:C52"/>
    <mergeCell ref="B55:C55"/>
    <mergeCell ref="B58:C58"/>
    <mergeCell ref="B61:C61"/>
    <mergeCell ref="B62:C62"/>
    <mergeCell ref="B64:C64"/>
    <mergeCell ref="A66:A75"/>
    <mergeCell ref="B66:C66"/>
    <mergeCell ref="F66:F75"/>
    <mergeCell ref="B73:E73"/>
    <mergeCell ref="B74:E74"/>
    <mergeCell ref="B75:E75"/>
    <mergeCell ref="B76:E76"/>
    <mergeCell ref="A77:F77"/>
  </mergeCells>
  <printOptions headings="false" gridLines="false" gridLinesSet="true" horizontalCentered="true" verticalCentered="false"/>
  <pageMargins left="0.511805555555555" right="0.511805555555555" top="0.7875" bottom="0.7875" header="0.511805555555555" footer="0.511805555555555"/>
  <pageSetup paperSize="9" scale="64"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colBreaks count="1" manualBreakCount="1">
    <brk id="6" man="true" max="65535" min="0"/>
  </colBreaks>
  <drawing r:id="rId1"/>
</worksheet>
</file>

<file path=xl/worksheets/sheet2.xml><?xml version="1.0" encoding="utf-8"?>
<worksheet xmlns="http://schemas.openxmlformats.org/spreadsheetml/2006/main" xmlns:r="http://schemas.openxmlformats.org/officeDocument/2006/relationships">
  <sheetPr filterMode="false">
    <pageSetUpPr fitToPage="false"/>
  </sheetPr>
  <dimension ref="A1:E49"/>
  <sheetViews>
    <sheetView showFormulas="false" showGridLines="false" showRowColHeaders="true" showZeros="true" rightToLeft="false" tabSelected="true" showOutlineSymbols="true" defaultGridColor="true" view="pageBreakPreview" topLeftCell="A1" colorId="64" zoomScale="85" zoomScaleNormal="80" zoomScalePageLayoutView="85" workbookViewId="0">
      <selection pane="topLeft" activeCell="A2" activeCellId="0" sqref="A2"/>
    </sheetView>
  </sheetViews>
  <sheetFormatPr defaultRowHeight="13.8" zeroHeight="false" outlineLevelRow="0" outlineLevelCol="0"/>
  <cols>
    <col collapsed="false" customWidth="true" hidden="false" outlineLevel="0" max="1" min="1" style="47" width="17.52"/>
    <col collapsed="false" customWidth="true" hidden="false" outlineLevel="0" max="2" min="2" style="48" width="25.93"/>
    <col collapsed="false" customWidth="true" hidden="false" outlineLevel="0" max="4" min="3" style="47" width="25.93"/>
    <col collapsed="false" customWidth="true" hidden="false" outlineLevel="0" max="1021" min="5" style="0" width="8.74"/>
    <col collapsed="false" customWidth="false" hidden="false" outlineLevel="0" max="1025" min="1022" style="0" width="11.52"/>
  </cols>
  <sheetData>
    <row r="1" customFormat="false" ht="13.8" hidden="false" customHeight="false" outlineLevel="0" collapsed="false">
      <c r="A1" s="1"/>
      <c r="B1" s="1"/>
      <c r="C1" s="2"/>
      <c r="D1" s="2"/>
    </row>
    <row r="2" customFormat="false" ht="13.8" hidden="false" customHeight="false" outlineLevel="0" collapsed="false">
      <c r="A2" s="5" t="s">
        <v>0</v>
      </c>
      <c r="B2" s="6"/>
      <c r="C2" s="7"/>
      <c r="D2" s="7"/>
    </row>
    <row r="3" customFormat="false" ht="13.8" hidden="false" customHeight="false" outlineLevel="0" collapsed="false">
      <c r="A3" s="5" t="s">
        <v>1</v>
      </c>
      <c r="B3" s="6"/>
      <c r="C3" s="7"/>
      <c r="D3" s="7"/>
    </row>
    <row r="4" customFormat="false" ht="13.8" hidden="false" customHeight="false" outlineLevel="0" collapsed="false">
      <c r="A4" s="4" t="s">
        <v>2</v>
      </c>
      <c r="B4" s="4"/>
      <c r="C4" s="4"/>
      <c r="D4" s="4"/>
    </row>
    <row r="5" customFormat="false" ht="13.8" hidden="false" customHeight="false" outlineLevel="0" collapsed="false">
      <c r="A5" s="9" t="s">
        <v>3</v>
      </c>
      <c r="B5" s="9"/>
      <c r="C5" s="9"/>
      <c r="D5" s="9"/>
    </row>
    <row r="6" customFormat="false" ht="17.35" hidden="false" customHeight="false" outlineLevel="0" collapsed="false">
      <c r="A6" s="0"/>
      <c r="B6" s="49"/>
      <c r="C6" s="49"/>
      <c r="D6" s="49"/>
    </row>
    <row r="7" customFormat="false" ht="17.35" hidden="false" customHeight="false" outlineLevel="0" collapsed="false">
      <c r="A7" s="0"/>
      <c r="B7" s="50"/>
      <c r="C7" s="50"/>
      <c r="D7" s="50"/>
    </row>
    <row r="8" customFormat="false" ht="13.8" hidden="false" customHeight="false" outlineLevel="0" collapsed="false">
      <c r="A8" s="51" t="s">
        <v>37</v>
      </c>
      <c r="B8" s="51"/>
      <c r="C8" s="51"/>
      <c r="D8" s="51"/>
    </row>
    <row r="9" customFormat="false" ht="13.8" hidden="false" customHeight="false" outlineLevel="0" collapsed="false">
      <c r="A9" s="0"/>
      <c r="B9" s="52"/>
      <c r="C9" s="0"/>
    </row>
    <row r="10" customFormat="false" ht="15" hidden="false" customHeight="false" outlineLevel="0" collapsed="false">
      <c r="A10" s="53" t="s">
        <v>38</v>
      </c>
      <c r="B10" s="53"/>
      <c r="C10" s="54" t="s">
        <v>39</v>
      </c>
      <c r="D10" s="54"/>
    </row>
    <row r="11" customFormat="false" ht="16.15" hidden="false" customHeight="true" outlineLevel="0" collapsed="false">
      <c r="A11" s="55"/>
      <c r="B11" s="56"/>
      <c r="C11" s="56"/>
      <c r="D11" s="56"/>
      <c r="E11" s="47"/>
    </row>
    <row r="12" customFormat="false" ht="15" hidden="false" customHeight="true" outlineLevel="0" collapsed="false">
      <c r="A12" s="57" t="s">
        <v>40</v>
      </c>
      <c r="B12" s="57"/>
      <c r="C12" s="57"/>
      <c r="D12" s="57"/>
    </row>
    <row r="13" customFormat="false" ht="13.8" hidden="false" customHeight="false" outlineLevel="0" collapsed="false">
      <c r="A13" s="58" t="s">
        <v>41</v>
      </c>
      <c r="B13" s="58" t="s">
        <v>42</v>
      </c>
      <c r="C13" s="59"/>
      <c r="D13" s="59"/>
    </row>
    <row r="14" customFormat="false" ht="13.8" hidden="false" customHeight="false" outlineLevel="0" collapsed="false">
      <c r="A14" s="58"/>
      <c r="B14" s="58"/>
      <c r="C14" s="60" t="s">
        <v>43</v>
      </c>
      <c r="D14" s="60" t="s">
        <v>44</v>
      </c>
    </row>
    <row r="15" customFormat="false" ht="15" hidden="false" customHeight="false" outlineLevel="0" collapsed="false">
      <c r="A15" s="61"/>
      <c r="B15" s="61" t="s">
        <v>45</v>
      </c>
      <c r="C15" s="61"/>
      <c r="D15" s="61"/>
    </row>
    <row r="16" customFormat="false" ht="13.8" hidden="false" customHeight="false" outlineLevel="0" collapsed="false">
      <c r="A16" s="62" t="s">
        <v>46</v>
      </c>
      <c r="B16" s="63" t="s">
        <v>47</v>
      </c>
      <c r="C16" s="64"/>
      <c r="D16" s="64"/>
    </row>
    <row r="17" customFormat="false" ht="13.8" hidden="false" customHeight="false" outlineLevel="0" collapsed="false">
      <c r="A17" s="65" t="s">
        <v>48</v>
      </c>
      <c r="B17" s="66" t="s">
        <v>49</v>
      </c>
      <c r="C17" s="64"/>
      <c r="D17" s="64"/>
    </row>
    <row r="18" customFormat="false" ht="13.8" hidden="false" customHeight="false" outlineLevel="0" collapsed="false">
      <c r="A18" s="62" t="s">
        <v>50</v>
      </c>
      <c r="B18" s="63" t="s">
        <v>51</v>
      </c>
      <c r="C18" s="64"/>
      <c r="D18" s="64"/>
    </row>
    <row r="19" customFormat="false" ht="13.8" hidden="false" customHeight="false" outlineLevel="0" collapsed="false">
      <c r="A19" s="65" t="s">
        <v>52</v>
      </c>
      <c r="B19" s="66" t="s">
        <v>53</v>
      </c>
      <c r="C19" s="64"/>
      <c r="D19" s="64"/>
    </row>
    <row r="20" customFormat="false" ht="13.8" hidden="false" customHeight="false" outlineLevel="0" collapsed="false">
      <c r="A20" s="62" t="s">
        <v>54</v>
      </c>
      <c r="B20" s="63" t="s">
        <v>55</v>
      </c>
      <c r="C20" s="64"/>
      <c r="D20" s="64"/>
    </row>
    <row r="21" customFormat="false" ht="13.8" hidden="false" customHeight="false" outlineLevel="0" collapsed="false">
      <c r="A21" s="65" t="s">
        <v>56</v>
      </c>
      <c r="B21" s="66" t="s">
        <v>57</v>
      </c>
      <c r="C21" s="64"/>
      <c r="D21" s="64"/>
    </row>
    <row r="22" customFormat="false" ht="20.85" hidden="false" customHeight="false" outlineLevel="0" collapsed="false">
      <c r="A22" s="62" t="s">
        <v>58</v>
      </c>
      <c r="B22" s="63" t="s">
        <v>59</v>
      </c>
      <c r="C22" s="64"/>
      <c r="D22" s="64"/>
    </row>
    <row r="23" customFormat="false" ht="13.8" hidden="false" customHeight="false" outlineLevel="0" collapsed="false">
      <c r="A23" s="65" t="s">
        <v>60</v>
      </c>
      <c r="B23" s="66" t="s">
        <v>61</v>
      </c>
      <c r="C23" s="64"/>
      <c r="D23" s="64"/>
    </row>
    <row r="24" customFormat="false" ht="13.8" hidden="false" customHeight="false" outlineLevel="0" collapsed="false">
      <c r="A24" s="62" t="s">
        <v>62</v>
      </c>
      <c r="B24" s="63" t="s">
        <v>63</v>
      </c>
      <c r="C24" s="64"/>
      <c r="D24" s="64"/>
    </row>
    <row r="25" customFormat="false" ht="13.8" hidden="false" customHeight="false" outlineLevel="0" collapsed="false">
      <c r="A25" s="65" t="s">
        <v>64</v>
      </c>
      <c r="B25" s="66" t="s">
        <v>65</v>
      </c>
      <c r="C25" s="67" t="n">
        <f aca="false">SUM(C16:C24)</f>
        <v>0</v>
      </c>
      <c r="D25" s="67" t="n">
        <f aca="false">SUM(D16:D24)</f>
        <v>0</v>
      </c>
    </row>
    <row r="26" customFormat="false" ht="15" hidden="false" customHeight="false" outlineLevel="0" collapsed="false">
      <c r="A26" s="61"/>
      <c r="B26" s="61" t="s">
        <v>66</v>
      </c>
      <c r="C26" s="61"/>
      <c r="D26" s="61"/>
    </row>
    <row r="27" customFormat="false" ht="20.85" hidden="false" customHeight="false" outlineLevel="0" collapsed="false">
      <c r="A27" s="62" t="s">
        <v>67</v>
      </c>
      <c r="B27" s="63" t="s">
        <v>68</v>
      </c>
      <c r="C27" s="64"/>
      <c r="D27" s="64"/>
    </row>
    <row r="28" customFormat="false" ht="13.8" hidden="false" customHeight="false" outlineLevel="0" collapsed="false">
      <c r="A28" s="65" t="s">
        <v>69</v>
      </c>
      <c r="B28" s="66" t="s">
        <v>70</v>
      </c>
      <c r="C28" s="64"/>
      <c r="D28" s="64"/>
    </row>
    <row r="29" customFormat="false" ht="13.8" hidden="false" customHeight="false" outlineLevel="0" collapsed="false">
      <c r="A29" s="62" t="s">
        <v>71</v>
      </c>
      <c r="B29" s="63" t="s">
        <v>72</v>
      </c>
      <c r="C29" s="64"/>
      <c r="D29" s="64"/>
    </row>
    <row r="30" customFormat="false" ht="13.8" hidden="false" customHeight="false" outlineLevel="0" collapsed="false">
      <c r="A30" s="65" t="s">
        <v>73</v>
      </c>
      <c r="B30" s="66" t="s">
        <v>74</v>
      </c>
      <c r="C30" s="64"/>
      <c r="D30" s="64"/>
    </row>
    <row r="31" customFormat="false" ht="13.8" hidden="false" customHeight="false" outlineLevel="0" collapsed="false">
      <c r="A31" s="62" t="s">
        <v>75</v>
      </c>
      <c r="B31" s="63" t="s">
        <v>76</v>
      </c>
      <c r="C31" s="64"/>
      <c r="D31" s="64"/>
    </row>
    <row r="32" customFormat="false" ht="13.8" hidden="false" customHeight="false" outlineLevel="0" collapsed="false">
      <c r="A32" s="65" t="s">
        <v>77</v>
      </c>
      <c r="B32" s="66" t="s">
        <v>78</v>
      </c>
      <c r="C32" s="64"/>
      <c r="D32" s="64"/>
    </row>
    <row r="33" customFormat="false" ht="13.8" hidden="false" customHeight="false" outlineLevel="0" collapsed="false">
      <c r="A33" s="62" t="s">
        <v>79</v>
      </c>
      <c r="B33" s="63" t="s">
        <v>80</v>
      </c>
      <c r="C33" s="64"/>
      <c r="D33" s="64"/>
    </row>
    <row r="34" customFormat="false" ht="13.8" hidden="false" customHeight="false" outlineLevel="0" collapsed="false">
      <c r="A34" s="65" t="s">
        <v>81</v>
      </c>
      <c r="B34" s="66" t="s">
        <v>82</v>
      </c>
      <c r="C34" s="64"/>
      <c r="D34" s="64"/>
    </row>
    <row r="35" customFormat="false" ht="13.8" hidden="false" customHeight="false" outlineLevel="0" collapsed="false">
      <c r="A35" s="62" t="s">
        <v>83</v>
      </c>
      <c r="B35" s="63" t="s">
        <v>84</v>
      </c>
      <c r="C35" s="64"/>
      <c r="D35" s="64"/>
    </row>
    <row r="36" customFormat="false" ht="13.8" hidden="false" customHeight="false" outlineLevel="0" collapsed="false">
      <c r="A36" s="65" t="s">
        <v>85</v>
      </c>
      <c r="B36" s="66" t="s">
        <v>86</v>
      </c>
      <c r="C36" s="64"/>
      <c r="D36" s="64"/>
    </row>
    <row r="37" customFormat="false" ht="13.8" hidden="false" customHeight="false" outlineLevel="0" collapsed="false">
      <c r="A37" s="62" t="s">
        <v>87</v>
      </c>
      <c r="B37" s="68" t="s">
        <v>65</v>
      </c>
      <c r="C37" s="69" t="n">
        <f aca="false">SUM(C27:C36)</f>
        <v>0</v>
      </c>
      <c r="D37" s="69" t="n">
        <f aca="false">SUM(D27:D36)</f>
        <v>0</v>
      </c>
    </row>
    <row r="38" customFormat="false" ht="15" hidden="false" customHeight="false" outlineLevel="0" collapsed="false">
      <c r="A38" s="61"/>
      <c r="B38" s="61" t="s">
        <v>88</v>
      </c>
      <c r="C38" s="61"/>
      <c r="D38" s="61"/>
    </row>
    <row r="39" customFormat="false" ht="13.8" hidden="false" customHeight="false" outlineLevel="0" collapsed="false">
      <c r="A39" s="62" t="s">
        <v>89</v>
      </c>
      <c r="B39" s="63" t="s">
        <v>90</v>
      </c>
      <c r="C39" s="64"/>
      <c r="D39" s="64"/>
    </row>
    <row r="40" customFormat="false" ht="13.8" hidden="false" customHeight="false" outlineLevel="0" collapsed="false">
      <c r="A40" s="65" t="s">
        <v>91</v>
      </c>
      <c r="B40" s="66" t="s">
        <v>92</v>
      </c>
      <c r="C40" s="64"/>
      <c r="D40" s="64"/>
    </row>
    <row r="41" customFormat="false" ht="13.8" hidden="false" customHeight="false" outlineLevel="0" collapsed="false">
      <c r="A41" s="62" t="s">
        <v>93</v>
      </c>
      <c r="B41" s="63" t="s">
        <v>94</v>
      </c>
      <c r="C41" s="64"/>
      <c r="D41" s="64"/>
    </row>
    <row r="42" customFormat="false" ht="20.85" hidden="false" customHeight="false" outlineLevel="0" collapsed="false">
      <c r="A42" s="65" t="s">
        <v>95</v>
      </c>
      <c r="B42" s="66" t="s">
        <v>96</v>
      </c>
      <c r="C42" s="64"/>
      <c r="D42" s="64"/>
    </row>
    <row r="43" customFormat="false" ht="13.8" hidden="false" customHeight="false" outlineLevel="0" collapsed="false">
      <c r="A43" s="62" t="s">
        <v>97</v>
      </c>
      <c r="B43" s="63" t="s">
        <v>98</v>
      </c>
      <c r="C43" s="64"/>
      <c r="D43" s="64"/>
    </row>
    <row r="44" customFormat="false" ht="13.8" hidden="false" customHeight="false" outlineLevel="0" collapsed="false">
      <c r="A44" s="65" t="s">
        <v>99</v>
      </c>
      <c r="B44" s="70" t="s">
        <v>65</v>
      </c>
      <c r="C44" s="67" t="n">
        <f aca="false">SUM(C39:C43)</f>
        <v>0</v>
      </c>
      <c r="D44" s="67" t="n">
        <f aca="false">SUM(D39:D43)</f>
        <v>0</v>
      </c>
    </row>
    <row r="45" customFormat="false" ht="15" hidden="false" customHeight="false" outlineLevel="0" collapsed="false">
      <c r="A45" s="61"/>
      <c r="B45" s="61" t="s">
        <v>100</v>
      </c>
      <c r="C45" s="61"/>
      <c r="D45" s="61"/>
    </row>
    <row r="46" customFormat="false" ht="20.85" hidden="false" customHeight="false" outlineLevel="0" collapsed="false">
      <c r="A46" s="62" t="s">
        <v>89</v>
      </c>
      <c r="B46" s="63" t="s">
        <v>101</v>
      </c>
      <c r="C46" s="64"/>
      <c r="D46" s="64"/>
    </row>
    <row r="47" customFormat="false" ht="49.95" hidden="false" customHeight="false" outlineLevel="0" collapsed="false">
      <c r="A47" s="65" t="s">
        <v>91</v>
      </c>
      <c r="B47" s="66" t="s">
        <v>102</v>
      </c>
      <c r="C47" s="64"/>
      <c r="D47" s="64"/>
    </row>
    <row r="48" customFormat="false" ht="13.8" hidden="false" customHeight="false" outlineLevel="0" collapsed="false">
      <c r="A48" s="62" t="s">
        <v>103</v>
      </c>
      <c r="B48" s="63" t="s">
        <v>65</v>
      </c>
      <c r="C48" s="69" t="n">
        <f aca="false">SUM(C46:C47)</f>
        <v>0</v>
      </c>
      <c r="D48" s="69" t="n">
        <f aca="false">SUM(D46:D47)</f>
        <v>0</v>
      </c>
    </row>
    <row r="49" customFormat="false" ht="15" hidden="false" customHeight="false" outlineLevel="0" collapsed="false">
      <c r="A49" s="71"/>
      <c r="B49" s="71" t="s">
        <v>104</v>
      </c>
      <c r="C49" s="72" t="n">
        <f aca="false">C25+C37+C44+C48</f>
        <v>0</v>
      </c>
      <c r="D49" s="72" t="n">
        <f aca="false">D25+D37+D44+D48</f>
        <v>0</v>
      </c>
    </row>
  </sheetData>
  <sheetProtection sheet="true" password="e041" objects="true" scenarios="true" selectLockedCells="true"/>
  <mergeCells count="5">
    <mergeCell ref="A5:D5"/>
    <mergeCell ref="B6:D6"/>
    <mergeCell ref="A8:D8"/>
    <mergeCell ref="A12:D12"/>
    <mergeCell ref="C13:D13"/>
  </mergeCells>
  <printOptions headings="false" gridLines="false" gridLinesSet="true" horizontalCentered="true" verticalCentered="false"/>
  <pageMargins left="0.7875" right="0.7875" top="0.7875" bottom="0.7875" header="0.511805555555555" footer="0.511805555555555"/>
  <pageSetup paperSize="9" scale="76"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AMG23"/>
  <sheetViews>
    <sheetView showFormulas="false" showGridLines="false" showRowColHeaders="true" showZeros="true" rightToLeft="false" tabSelected="true" showOutlineSymbols="true" defaultGridColor="true" view="pageBreakPreview" topLeftCell="A1" colorId="64" zoomScale="85" zoomScaleNormal="80" zoomScalePageLayoutView="85" workbookViewId="0">
      <selection pane="topLeft" activeCell="A1" activeCellId="0" sqref="A1"/>
    </sheetView>
  </sheetViews>
  <sheetFormatPr defaultRowHeight="13.8" zeroHeight="false" outlineLevelRow="0" outlineLevelCol="0"/>
  <cols>
    <col collapsed="false" customWidth="true" hidden="false" outlineLevel="0" max="1" min="1" style="48" width="25.93"/>
    <col collapsed="false" customWidth="true" hidden="false" outlineLevel="0" max="2" min="2" style="47" width="32.04"/>
    <col collapsed="false" customWidth="true" hidden="false" outlineLevel="0" max="4" min="3" style="47" width="25.93"/>
    <col collapsed="false" customWidth="true" hidden="false" outlineLevel="0" max="5" min="5" style="47" width="20.71"/>
    <col collapsed="false" customWidth="true" hidden="false" outlineLevel="0" max="1021" min="6" style="47" width="9.13"/>
    <col collapsed="false" customWidth="false" hidden="false" outlineLevel="0" max="1025" min="1022" style="0" width="11.52"/>
  </cols>
  <sheetData>
    <row r="1" customFormat="false" ht="13.8" hidden="false" customHeight="false" outlineLevel="0" collapsed="false">
      <c r="A1" s="1"/>
      <c r="B1" s="1"/>
      <c r="C1" s="2"/>
      <c r="D1" s="2"/>
    </row>
    <row r="2" customFormat="false" ht="13.8" hidden="false" customHeight="false" outlineLevel="0" collapsed="false">
      <c r="A2" s="5" t="s">
        <v>0</v>
      </c>
      <c r="B2" s="6"/>
      <c r="C2" s="7"/>
      <c r="D2" s="7"/>
    </row>
    <row r="3" customFormat="false" ht="13.8" hidden="false" customHeight="false" outlineLevel="0" collapsed="false">
      <c r="A3" s="5" t="s">
        <v>1</v>
      </c>
      <c r="B3" s="6"/>
      <c r="C3" s="7"/>
      <c r="D3" s="7"/>
    </row>
    <row r="4" customFormat="false" ht="13.8" hidden="false" customHeight="false" outlineLevel="0" collapsed="false">
      <c r="A4" s="4" t="s">
        <v>2</v>
      </c>
      <c r="B4" s="4"/>
      <c r="C4" s="4"/>
      <c r="D4" s="4"/>
    </row>
    <row r="5" customFormat="false" ht="13.8" hidden="false" customHeight="false" outlineLevel="0" collapsed="false">
      <c r="A5" s="9" t="s">
        <v>3</v>
      </c>
      <c r="B5" s="9"/>
      <c r="C5" s="9"/>
      <c r="D5" s="9"/>
    </row>
    <row r="6" customFormat="false" ht="13.8" hidden="false" customHeight="false" outlineLevel="0" collapsed="false">
      <c r="A6" s="73"/>
      <c r="B6" s="73"/>
    </row>
    <row r="7" customFormat="false" ht="13.8" hidden="false" customHeight="false" outlineLevel="0" collapsed="false">
      <c r="A7" s="73"/>
      <c r="B7" s="73"/>
    </row>
    <row r="8" customFormat="false" ht="13.8" hidden="false" customHeight="false" outlineLevel="0" collapsed="false">
      <c r="A8" s="73"/>
      <c r="B8" s="73"/>
    </row>
    <row r="9" customFormat="false" ht="13.8" hidden="false" customHeight="false" outlineLevel="0" collapsed="false">
      <c r="A9" s="51" t="s">
        <v>105</v>
      </c>
      <c r="B9" s="51"/>
      <c r="C9" s="51"/>
      <c r="D9" s="51"/>
    </row>
    <row r="10" customFormat="false" ht="13.8" hidden="false" customHeight="false" outlineLevel="0" collapsed="false">
      <c r="A10" s="74"/>
      <c r="B10" s="74"/>
      <c r="C10" s="74"/>
      <c r="D10" s="74"/>
    </row>
    <row r="11" customFormat="false" ht="13.8" hidden="false" customHeight="false" outlineLevel="0" collapsed="false">
      <c r="A11" s="75" t="s">
        <v>41</v>
      </c>
      <c r="B11" s="76" t="s">
        <v>8</v>
      </c>
      <c r="C11" s="75" t="s">
        <v>106</v>
      </c>
      <c r="D11" s="75" t="s">
        <v>107</v>
      </c>
      <c r="AMF11" s="0"/>
      <c r="AMG11" s="0"/>
    </row>
    <row r="12" customFormat="false" ht="25.55" hidden="false" customHeight="true" outlineLevel="0" collapsed="false">
      <c r="A12" s="76" t="s">
        <v>108</v>
      </c>
      <c r="B12" s="77" t="s">
        <v>109</v>
      </c>
      <c r="C12" s="78" t="n">
        <f aca="false">VLOOKUP(A12,'Planilha Sintética'!$A$7:$H$1255,8,0)</f>
        <v>0</v>
      </c>
      <c r="D12" s="79" t="n">
        <f aca="false">VLOOKUP(A12,'Planilha Sintética'!$A$7:$I$1209,9,0)</f>
        <v>0</v>
      </c>
      <c r="AMF12" s="0"/>
      <c r="AMG12" s="0"/>
    </row>
    <row r="13" customFormat="false" ht="25.55" hidden="false" customHeight="true" outlineLevel="0" collapsed="false">
      <c r="A13" s="76" t="s">
        <v>110</v>
      </c>
      <c r="B13" s="77" t="s">
        <v>111</v>
      </c>
      <c r="C13" s="78" t="n">
        <f aca="false">VLOOKUP(A13,'Planilha Sintética'!$A$7:$H$1255,8,0)</f>
        <v>0</v>
      </c>
      <c r="D13" s="79" t="n">
        <f aca="false">VLOOKUP(A13,'Planilha Sintética'!$A$7:$I$1209,9,0)</f>
        <v>0</v>
      </c>
      <c r="AMF13" s="0"/>
      <c r="AMG13" s="0"/>
    </row>
    <row r="14" customFormat="false" ht="25.55" hidden="false" customHeight="true" outlineLevel="0" collapsed="false">
      <c r="A14" s="76" t="s">
        <v>112</v>
      </c>
      <c r="B14" s="77" t="s">
        <v>113</v>
      </c>
      <c r="C14" s="78" t="n">
        <f aca="false">VLOOKUP(A14,'Planilha Sintética'!$A$7:$H$1255,8,0)</f>
        <v>0</v>
      </c>
      <c r="D14" s="79" t="n">
        <f aca="false">VLOOKUP(A14,'Planilha Sintética'!$A$7:$I$1209,9,0)</f>
        <v>0</v>
      </c>
      <c r="AMF14" s="0"/>
      <c r="AMG14" s="0"/>
    </row>
    <row r="15" customFormat="false" ht="25.55" hidden="false" customHeight="true" outlineLevel="0" collapsed="false">
      <c r="A15" s="76" t="s">
        <v>114</v>
      </c>
      <c r="B15" s="77" t="s">
        <v>115</v>
      </c>
      <c r="C15" s="78" t="n">
        <f aca="false">VLOOKUP(A15,'Planilha Sintética'!$A$7:$H$1255,8,0)</f>
        <v>0</v>
      </c>
      <c r="D15" s="79" t="n">
        <f aca="false">VLOOKUP(A15,'Planilha Sintética'!$A$7:$I$1209,9,0)</f>
        <v>0</v>
      </c>
      <c r="AMF15" s="0"/>
      <c r="AMG15" s="0"/>
    </row>
    <row r="16" customFormat="false" ht="25.55" hidden="false" customHeight="true" outlineLevel="0" collapsed="false">
      <c r="A16" s="76" t="s">
        <v>116</v>
      </c>
      <c r="B16" s="77" t="s">
        <v>117</v>
      </c>
      <c r="C16" s="78" t="n">
        <f aca="false">VLOOKUP(A16,'Planilha Sintética'!$A$7:$H$1255,8,0)</f>
        <v>0</v>
      </c>
      <c r="D16" s="79" t="n">
        <f aca="false">VLOOKUP(A16,'Planilha Sintética'!$A$7:$I$1209,9,0)</f>
        <v>0</v>
      </c>
      <c r="AMF16" s="0"/>
      <c r="AMG16" s="0"/>
    </row>
    <row r="17" customFormat="false" ht="25.55" hidden="false" customHeight="true" outlineLevel="0" collapsed="false">
      <c r="A17" s="76" t="s">
        <v>118</v>
      </c>
      <c r="B17" s="77" t="s">
        <v>119</v>
      </c>
      <c r="C17" s="78" t="n">
        <f aca="false">VLOOKUP(A17,'Planilha Sintética'!$A$7:$H$1255,8,0)</f>
        <v>0</v>
      </c>
      <c r="D17" s="79" t="n">
        <f aca="false">VLOOKUP(A17,'Planilha Sintética'!$A$7:$I$1209,9,0)</f>
        <v>0</v>
      </c>
      <c r="E17" s="80"/>
      <c r="AMF17" s="0"/>
      <c r="AMG17" s="0"/>
    </row>
    <row r="18" customFormat="false" ht="25.55" hidden="false" customHeight="true" outlineLevel="0" collapsed="false">
      <c r="A18" s="76" t="s">
        <v>120</v>
      </c>
      <c r="B18" s="77" t="s">
        <v>121</v>
      </c>
      <c r="C18" s="78" t="n">
        <f aca="false">VLOOKUP(A18,'Planilha Sintética'!$A$7:$H$1255,8,0)</f>
        <v>0</v>
      </c>
      <c r="D18" s="79" t="n">
        <f aca="false">VLOOKUP(A18,'Planilha Sintética'!$A$7:$I$1209,9,0)</f>
        <v>0</v>
      </c>
      <c r="AMF18" s="0"/>
      <c r="AMG18" s="0"/>
    </row>
    <row r="19" customFormat="false" ht="25.55" hidden="false" customHeight="true" outlineLevel="0" collapsed="false">
      <c r="A19" s="76" t="s">
        <v>122</v>
      </c>
      <c r="B19" s="77" t="s">
        <v>123</v>
      </c>
      <c r="C19" s="78" t="n">
        <f aca="false">VLOOKUP(A19,'Planilha Sintética'!$A$7:$H$1255,8,0)</f>
        <v>0</v>
      </c>
      <c r="D19" s="79" t="n">
        <f aca="false">VLOOKUP(A19,'Planilha Sintética'!$A$7:$I$1209,9,0)</f>
        <v>0</v>
      </c>
      <c r="AMF19" s="0"/>
      <c r="AMG19" s="0"/>
    </row>
    <row r="20" customFormat="false" ht="25.55" hidden="false" customHeight="true" outlineLevel="0" collapsed="false">
      <c r="A20" s="76" t="s">
        <v>124</v>
      </c>
      <c r="B20" s="77" t="s">
        <v>125</v>
      </c>
      <c r="C20" s="78" t="n">
        <f aca="false">VLOOKUP(A20,'Planilha Sintética'!$A$7:$H$1255,8,0)</f>
        <v>0</v>
      </c>
      <c r="D20" s="79" t="n">
        <f aca="false">VLOOKUP(A20,'Planilha Sintética'!$A$7:$I$1209,9,0)</f>
        <v>0</v>
      </c>
      <c r="AMF20" s="0"/>
      <c r="AMG20" s="0"/>
    </row>
    <row r="21" customFormat="false" ht="25.55" hidden="false" customHeight="true" outlineLevel="0" collapsed="false">
      <c r="A21" s="76" t="s">
        <v>126</v>
      </c>
      <c r="B21" s="77" t="s">
        <v>127</v>
      </c>
      <c r="C21" s="78" t="n">
        <f aca="false">VLOOKUP(A21,'Planilha Sintética'!$A$7:$H$1255,8,0)</f>
        <v>0</v>
      </c>
      <c r="D21" s="79" t="n">
        <f aca="false">VLOOKUP(A21,'Planilha Sintética'!$A$7:$I$1209,9,0)</f>
        <v>0</v>
      </c>
      <c r="AMF21" s="0"/>
      <c r="AMG21" s="0"/>
    </row>
    <row r="22" customFormat="false" ht="25.55" hidden="false" customHeight="true" outlineLevel="0" collapsed="false">
      <c r="A22" s="76" t="s">
        <v>128</v>
      </c>
      <c r="B22" s="77" t="s">
        <v>129</v>
      </c>
      <c r="C22" s="78" t="n">
        <f aca="false">VLOOKUP(A22,'Planilha Sintética'!$A$7:$H$1255,8,0)</f>
        <v>0</v>
      </c>
      <c r="D22" s="79" t="n">
        <f aca="false">VLOOKUP(A22,'Planilha Sintética'!$A$7:$I$1209,9,0)</f>
        <v>0</v>
      </c>
      <c r="AMF22" s="0"/>
      <c r="AMG22" s="0"/>
    </row>
    <row r="23" customFormat="false" ht="13.8" hidden="false" customHeight="false" outlineLevel="0" collapsed="false">
      <c r="A23" s="81"/>
      <c r="B23" s="76" t="s">
        <v>65</v>
      </c>
      <c r="C23" s="79" t="n">
        <f aca="false">SUM(C12:C22)</f>
        <v>0</v>
      </c>
      <c r="D23" s="79" t="n">
        <f aca="false">(SUM(D12:D22))</f>
        <v>0</v>
      </c>
      <c r="AMF23" s="0"/>
      <c r="AMG23" s="0"/>
    </row>
  </sheetData>
  <sheetProtection sheet="true" password="e041" objects="true" scenarios="true"/>
  <mergeCells count="2">
    <mergeCell ref="A5:D5"/>
    <mergeCell ref="A9:D9"/>
  </mergeCells>
  <printOptions headings="false" gridLines="false" gridLinesSet="true" horizontalCentered="true" verticalCentered="false"/>
  <pageMargins left="0.7875" right="0.7875" top="0.7875" bottom="0.7875" header="0.511805555555555" footer="0.511805555555555"/>
  <pageSetup paperSize="9" scale="62"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M1212"/>
  <sheetViews>
    <sheetView showFormulas="false" showGridLines="false" showRowColHeaders="true" showZeros="true" rightToLeft="false" tabSelected="true" showOutlineSymbols="true" defaultGridColor="true" view="pageBreakPreview" topLeftCell="A1200" colorId="64" zoomScale="85" zoomScaleNormal="65" zoomScalePageLayoutView="85" workbookViewId="0">
      <selection pane="topLeft" activeCell="I11" activeCellId="0" sqref="I11"/>
    </sheetView>
  </sheetViews>
  <sheetFormatPr defaultRowHeight="18.55" zeroHeight="false" outlineLevelRow="0" outlineLevelCol="0"/>
  <cols>
    <col collapsed="false" customWidth="true" hidden="false" outlineLevel="0" max="1" min="1" style="82" width="30.43"/>
    <col collapsed="false" customWidth="true" hidden="false" outlineLevel="0" max="2" min="2" style="83" width="12.42"/>
    <col collapsed="false" customWidth="true" hidden="false" outlineLevel="0" max="3" min="3" style="84" width="11.3"/>
    <col collapsed="false" customWidth="true" hidden="false" outlineLevel="0" max="4" min="4" style="84" width="7.41"/>
    <col collapsed="false" customWidth="true" hidden="false" outlineLevel="0" max="5" min="5" style="84" width="120.71"/>
    <col collapsed="false" customWidth="true" hidden="false" outlineLevel="0" max="6" min="6" style="84" width="14.69"/>
    <col collapsed="false" customWidth="true" hidden="false" outlineLevel="0" max="7" min="7" style="85" width="18.85"/>
    <col collapsed="false" customWidth="true" hidden="false" outlineLevel="0" max="9" min="8" style="85" width="21.29"/>
    <col collapsed="false" customWidth="true" hidden="false" outlineLevel="0" max="10" min="10" style="84" width="22.69"/>
    <col collapsed="false" customWidth="true" hidden="false" outlineLevel="0" max="11" min="11" style="84" width="22.04"/>
    <col collapsed="false" customWidth="true" hidden="false" outlineLevel="0" max="12" min="12" style="84" width="9.13"/>
    <col collapsed="false" customWidth="true" hidden="false" outlineLevel="0" max="13" min="13" style="84" width="26.39"/>
    <col collapsed="false" customWidth="true" hidden="false" outlineLevel="0" max="1023" min="14" style="84" width="9.13"/>
    <col collapsed="false" customWidth="true" hidden="false" outlineLevel="0" max="1025" min="1024" style="0" width="8.71"/>
  </cols>
  <sheetData>
    <row r="1" s="82" customFormat="true" ht="18.55" hidden="false" customHeight="false" outlineLevel="0" collapsed="false">
      <c r="A1" s="86" t="s">
        <v>0</v>
      </c>
      <c r="B1" s="87"/>
      <c r="C1" s="87"/>
      <c r="D1" s="87"/>
      <c r="E1" s="87"/>
      <c r="F1" s="87"/>
      <c r="G1" s="88"/>
      <c r="H1" s="88"/>
      <c r="I1" s="88"/>
    </row>
    <row r="2" s="82" customFormat="true" ht="18.55" hidden="false" customHeight="false" outlineLevel="0" collapsed="false">
      <c r="A2" s="86" t="s">
        <v>1</v>
      </c>
      <c r="B2" s="87"/>
      <c r="C2" s="87"/>
      <c r="D2" s="87"/>
      <c r="E2" s="87"/>
      <c r="F2" s="87"/>
      <c r="G2" s="88"/>
      <c r="H2" s="88"/>
      <c r="I2" s="88"/>
    </row>
    <row r="3" s="82" customFormat="true" ht="18.55" hidden="false" customHeight="false" outlineLevel="0" collapsed="false">
      <c r="A3" s="89" t="s">
        <v>130</v>
      </c>
      <c r="B3" s="90" t="s">
        <v>131</v>
      </c>
      <c r="C3" s="90" t="s">
        <v>132</v>
      </c>
      <c r="D3" s="90"/>
      <c r="E3" s="90"/>
      <c r="F3" s="90"/>
      <c r="G3" s="91"/>
      <c r="H3" s="91"/>
      <c r="I3" s="91"/>
    </row>
    <row r="4" s="82" customFormat="true" ht="18.55" hidden="false" customHeight="false" outlineLevel="0" collapsed="false">
      <c r="A4" s="90" t="s">
        <v>133</v>
      </c>
      <c r="B4" s="90" t="s">
        <v>134</v>
      </c>
      <c r="C4" s="90"/>
      <c r="D4" s="90"/>
      <c r="E4" s="90"/>
      <c r="F4" s="90"/>
      <c r="G4" s="91"/>
      <c r="H4" s="91"/>
      <c r="I4" s="91"/>
    </row>
    <row r="5" s="82" customFormat="true" ht="18.55" hidden="false" customHeight="false" outlineLevel="0" collapsed="false">
      <c r="A5" s="92" t="s">
        <v>135</v>
      </c>
      <c r="B5" s="93" t="s">
        <v>136</v>
      </c>
      <c r="C5" s="93" t="s">
        <v>137</v>
      </c>
      <c r="D5" s="93" t="s">
        <v>138</v>
      </c>
      <c r="E5" s="93" t="s">
        <v>139</v>
      </c>
      <c r="F5" s="94" t="s">
        <v>140</v>
      </c>
      <c r="G5" s="95" t="s">
        <v>141</v>
      </c>
      <c r="H5" s="95" t="s">
        <v>142</v>
      </c>
      <c r="I5" s="95" t="s">
        <v>143</v>
      </c>
    </row>
    <row r="6" s="82" customFormat="true" ht="18.55" hidden="false" customHeight="false" outlineLevel="0" collapsed="false">
      <c r="A6" s="96"/>
      <c r="B6" s="96"/>
      <c r="C6" s="96" t="s">
        <v>144</v>
      </c>
      <c r="D6" s="97"/>
      <c r="E6" s="98"/>
      <c r="F6" s="97"/>
      <c r="G6" s="99" t="n">
        <f aca="false">H1210</f>
        <v>0</v>
      </c>
      <c r="H6" s="99" t="n">
        <f aca="false">TRUNC(G6,2)</f>
        <v>0</v>
      </c>
      <c r="I6" s="99" t="n">
        <f aca="false">I7+I120+I489+I683+I914+I1084+I1106+I1164+I1170+I1175+I1180</f>
        <v>0</v>
      </c>
      <c r="J6" s="100"/>
    </row>
    <row r="7" s="82" customFormat="true" ht="18.55" hidden="false" customHeight="false" outlineLevel="0" collapsed="false">
      <c r="A7" s="101" t="s">
        <v>108</v>
      </c>
      <c r="B7" s="101"/>
      <c r="C7" s="101" t="s">
        <v>144</v>
      </c>
      <c r="D7" s="102"/>
      <c r="E7" s="103" t="s">
        <v>109</v>
      </c>
      <c r="F7" s="102"/>
      <c r="G7" s="104" t="n">
        <f aca="false">G119</f>
        <v>0</v>
      </c>
      <c r="H7" s="104" t="n">
        <f aca="false">TRUNC(G7,2)</f>
        <v>0</v>
      </c>
      <c r="I7" s="104" t="n">
        <f aca="false">+I8+I25+I28+I34+I81+I105</f>
        <v>0</v>
      </c>
    </row>
    <row r="8" s="82" customFormat="true" ht="18.55" hidden="false" customHeight="false" outlineLevel="0" collapsed="false">
      <c r="A8" s="105" t="s">
        <v>145</v>
      </c>
      <c r="B8" s="105"/>
      <c r="C8" s="105" t="s">
        <v>144</v>
      </c>
      <c r="D8" s="106"/>
      <c r="E8" s="107" t="s">
        <v>146</v>
      </c>
      <c r="F8" s="106"/>
      <c r="G8" s="108" t="n">
        <f aca="false">G24</f>
        <v>0</v>
      </c>
      <c r="H8" s="108" t="n">
        <f aca="false">TRUNC(G8,2)</f>
        <v>0</v>
      </c>
      <c r="I8" s="108" t="n">
        <f aca="false">+I9+I16+I20</f>
        <v>0</v>
      </c>
    </row>
    <row r="9" s="82" customFormat="true" ht="18.55" hidden="false" customHeight="false" outlineLevel="0" collapsed="false">
      <c r="A9" s="109" t="s">
        <v>147</v>
      </c>
      <c r="B9" s="109"/>
      <c r="C9" s="109" t="s">
        <v>144</v>
      </c>
      <c r="D9" s="110"/>
      <c r="E9" s="111" t="s">
        <v>148</v>
      </c>
      <c r="F9" s="110"/>
      <c r="G9" s="112" t="n">
        <f aca="false">G15</f>
        <v>0</v>
      </c>
      <c r="H9" s="112" t="n">
        <f aca="false">TRUNC(G9,2)</f>
        <v>0</v>
      </c>
      <c r="I9" s="112" t="n">
        <f aca="false">+SUM(I10:I14)</f>
        <v>0</v>
      </c>
    </row>
    <row r="10" s="82" customFormat="true" ht="24.7" hidden="false" customHeight="false" outlineLevel="0" collapsed="false">
      <c r="A10" s="113" t="n">
        <v>93214</v>
      </c>
      <c r="B10" s="113" t="s">
        <v>149</v>
      </c>
      <c r="C10" s="114" t="s">
        <v>150</v>
      </c>
      <c r="D10" s="114" t="s">
        <v>151</v>
      </c>
      <c r="E10" s="115" t="s">
        <v>152</v>
      </c>
      <c r="F10" s="116" t="n">
        <v>1</v>
      </c>
      <c r="G10" s="117"/>
      <c r="H10" s="118" t="n">
        <f aca="false">TRUNC(F10*G10,2)</f>
        <v>0</v>
      </c>
      <c r="I10" s="118" t="n">
        <f aca="false">TRUNC((1+'BDI '!$F$30)*H10,2)</f>
        <v>0</v>
      </c>
    </row>
    <row r="11" s="82" customFormat="true" ht="23.85" hidden="false" customHeight="false" outlineLevel="0" collapsed="false">
      <c r="A11" s="113" t="n">
        <v>93212</v>
      </c>
      <c r="B11" s="113" t="s">
        <v>149</v>
      </c>
      <c r="C11" s="114" t="s">
        <v>150</v>
      </c>
      <c r="D11" s="114" t="s">
        <v>153</v>
      </c>
      <c r="E11" s="115" t="s">
        <v>154</v>
      </c>
      <c r="F11" s="116" t="n">
        <v>45</v>
      </c>
      <c r="G11" s="117"/>
      <c r="H11" s="118" t="n">
        <f aca="false">TRUNC(F11*G11,2)</f>
        <v>0</v>
      </c>
      <c r="I11" s="118" t="n">
        <f aca="false">TRUNC((1+'BDI '!$F$30)*H11,2)</f>
        <v>0</v>
      </c>
    </row>
    <row r="12" s="82" customFormat="true" ht="24.7" hidden="false" customHeight="false" outlineLevel="0" collapsed="false">
      <c r="A12" s="113" t="n">
        <v>93210</v>
      </c>
      <c r="B12" s="113" t="s">
        <v>149</v>
      </c>
      <c r="C12" s="114" t="s">
        <v>150</v>
      </c>
      <c r="D12" s="114" t="s">
        <v>153</v>
      </c>
      <c r="E12" s="115" t="s">
        <v>155</v>
      </c>
      <c r="F12" s="116" t="n">
        <v>30</v>
      </c>
      <c r="G12" s="117"/>
      <c r="H12" s="118" t="n">
        <f aca="false">TRUNC(F12*G12,2)</f>
        <v>0</v>
      </c>
      <c r="I12" s="118" t="n">
        <f aca="false">TRUNC((1+'BDI '!$F$30)*H12,2)</f>
        <v>0</v>
      </c>
    </row>
    <row r="13" s="82" customFormat="true" ht="18.55" hidden="false" customHeight="false" outlineLevel="0" collapsed="false">
      <c r="A13" s="113" t="n">
        <v>93208</v>
      </c>
      <c r="B13" s="113" t="s">
        <v>149</v>
      </c>
      <c r="C13" s="114" t="s">
        <v>150</v>
      </c>
      <c r="D13" s="114" t="s">
        <v>153</v>
      </c>
      <c r="E13" s="115" t="s">
        <v>156</v>
      </c>
      <c r="F13" s="116" t="n">
        <v>20</v>
      </c>
      <c r="G13" s="117"/>
      <c r="H13" s="118" t="n">
        <f aca="false">TRUNC(F13*G13,2)</f>
        <v>0</v>
      </c>
      <c r="I13" s="118" t="n">
        <f aca="false">TRUNC((1+'BDI '!$F$30)*H13,2)</f>
        <v>0</v>
      </c>
    </row>
    <row r="14" s="82" customFormat="true" ht="24.7" hidden="false" customHeight="false" outlineLevel="0" collapsed="false">
      <c r="A14" s="113" t="n">
        <v>93207</v>
      </c>
      <c r="B14" s="113" t="s">
        <v>149</v>
      </c>
      <c r="C14" s="114" t="s">
        <v>150</v>
      </c>
      <c r="D14" s="114" t="s">
        <v>153</v>
      </c>
      <c r="E14" s="115" t="s">
        <v>157</v>
      </c>
      <c r="F14" s="116" t="n">
        <v>14</v>
      </c>
      <c r="G14" s="117"/>
      <c r="H14" s="118" t="n">
        <f aca="false">TRUNC(F14*G14,2)</f>
        <v>0</v>
      </c>
      <c r="I14" s="118" t="n">
        <f aca="false">TRUNC((1+'BDI '!$F$30)*H14,2)</f>
        <v>0</v>
      </c>
    </row>
    <row r="15" s="82" customFormat="true" ht="18.55" hidden="false" customHeight="false" outlineLevel="0" collapsed="false">
      <c r="A15" s="119"/>
      <c r="B15" s="120"/>
      <c r="C15" s="119"/>
      <c r="D15" s="119"/>
      <c r="E15" s="121" t="s">
        <v>147</v>
      </c>
      <c r="F15" s="122"/>
      <c r="G15" s="123" t="n">
        <f aca="false">H10+H11+H12+H13+H14</f>
        <v>0</v>
      </c>
      <c r="H15" s="123" t="n">
        <f aca="false">TRUNC(G15,2)</f>
        <v>0</v>
      </c>
      <c r="I15" s="123" t="n">
        <f aca="false">I9</f>
        <v>0</v>
      </c>
      <c r="J15" s="124"/>
      <c r="K15" s="124"/>
    </row>
    <row r="16" s="82" customFormat="true" ht="18.55" hidden="false" customHeight="false" outlineLevel="0" collapsed="false">
      <c r="A16" s="109" t="s">
        <v>158</v>
      </c>
      <c r="B16" s="109"/>
      <c r="C16" s="109" t="s">
        <v>144</v>
      </c>
      <c r="D16" s="110"/>
      <c r="E16" s="111" t="s">
        <v>159</v>
      </c>
      <c r="F16" s="110"/>
      <c r="G16" s="112" t="n">
        <f aca="false">G19</f>
        <v>0</v>
      </c>
      <c r="H16" s="112" t="n">
        <f aca="false">TRUNC(G16,2)</f>
        <v>0</v>
      </c>
      <c r="I16" s="112" t="n">
        <f aca="false">SUM(I17:I18)</f>
        <v>0</v>
      </c>
    </row>
    <row r="17" s="82" customFormat="true" ht="18.55" hidden="false" customHeight="false" outlineLevel="0" collapsed="false">
      <c r="A17" s="113" t="s">
        <v>160</v>
      </c>
      <c r="B17" s="113" t="s">
        <v>161</v>
      </c>
      <c r="C17" s="125" t="s">
        <v>150</v>
      </c>
      <c r="D17" s="125" t="s">
        <v>151</v>
      </c>
      <c r="E17" s="115" t="s">
        <v>162</v>
      </c>
      <c r="F17" s="126" t="n">
        <v>1</v>
      </c>
      <c r="G17" s="117"/>
      <c r="H17" s="127" t="n">
        <f aca="false">TRUNC(F17*G17,2)</f>
        <v>0</v>
      </c>
      <c r="I17" s="118" t="n">
        <f aca="false">TRUNC((1+'BDI '!$F$30)*H17,2)</f>
        <v>0</v>
      </c>
    </row>
    <row r="18" s="82" customFormat="true" ht="18.55" hidden="false" customHeight="false" outlineLevel="0" collapsed="false">
      <c r="A18" s="113" t="s">
        <v>163</v>
      </c>
      <c r="B18" s="113" t="s">
        <v>161</v>
      </c>
      <c r="C18" s="114" t="s">
        <v>150</v>
      </c>
      <c r="D18" s="114" t="s">
        <v>151</v>
      </c>
      <c r="E18" s="115" t="s">
        <v>164</v>
      </c>
      <c r="F18" s="116" t="n">
        <v>1</v>
      </c>
      <c r="G18" s="117"/>
      <c r="H18" s="118" t="n">
        <f aca="false">TRUNC(F18*G18,2)</f>
        <v>0</v>
      </c>
      <c r="I18" s="118" t="n">
        <f aca="false">TRUNC((1+'BDI '!$F$30)*H18,2)</f>
        <v>0</v>
      </c>
    </row>
    <row r="19" s="82" customFormat="true" ht="18.55" hidden="false" customHeight="false" outlineLevel="0" collapsed="false">
      <c r="A19" s="119"/>
      <c r="B19" s="120"/>
      <c r="C19" s="119"/>
      <c r="D19" s="119"/>
      <c r="E19" s="121" t="s">
        <v>158</v>
      </c>
      <c r="F19" s="122"/>
      <c r="G19" s="123" t="n">
        <f aca="false">H17+H18</f>
        <v>0</v>
      </c>
      <c r="H19" s="123" t="n">
        <f aca="false">TRUNC(G19,2)</f>
        <v>0</v>
      </c>
      <c r="I19" s="123" t="n">
        <f aca="false">I16</f>
        <v>0</v>
      </c>
    </row>
    <row r="20" s="82" customFormat="true" ht="18.55" hidden="false" customHeight="false" outlineLevel="0" collapsed="false">
      <c r="A20" s="109" t="s">
        <v>165</v>
      </c>
      <c r="B20" s="109"/>
      <c r="C20" s="109" t="s">
        <v>144</v>
      </c>
      <c r="D20" s="110"/>
      <c r="E20" s="111" t="s">
        <v>166</v>
      </c>
      <c r="F20" s="110"/>
      <c r="G20" s="112" t="n">
        <f aca="false">G23</f>
        <v>0</v>
      </c>
      <c r="H20" s="112" t="n">
        <f aca="false">TRUNC(G20,2)</f>
        <v>0</v>
      </c>
      <c r="I20" s="112" t="n">
        <f aca="false">SUM(I21:I22)</f>
        <v>0</v>
      </c>
    </row>
    <row r="21" s="82" customFormat="true" ht="18.55" hidden="false" customHeight="false" outlineLevel="0" collapsed="false">
      <c r="A21" s="113" t="s">
        <v>167</v>
      </c>
      <c r="B21" s="113" t="s">
        <v>161</v>
      </c>
      <c r="C21" s="125" t="s">
        <v>150</v>
      </c>
      <c r="D21" s="125" t="s">
        <v>153</v>
      </c>
      <c r="E21" s="115" t="s">
        <v>168</v>
      </c>
      <c r="F21" s="126" t="n">
        <v>1.5</v>
      </c>
      <c r="G21" s="117"/>
      <c r="H21" s="127" t="n">
        <f aca="false">TRUNC(F21*G21,2)</f>
        <v>0</v>
      </c>
      <c r="I21" s="118" t="n">
        <f aca="false">TRUNC((1+'BDI '!$F$30)*H21,2)</f>
        <v>0</v>
      </c>
    </row>
    <row r="22" s="82" customFormat="true" ht="18.55" hidden="false" customHeight="false" outlineLevel="0" collapsed="false">
      <c r="A22" s="113" t="s">
        <v>169</v>
      </c>
      <c r="B22" s="113" t="s">
        <v>161</v>
      </c>
      <c r="C22" s="125" t="s">
        <v>150</v>
      </c>
      <c r="D22" s="125" t="s">
        <v>153</v>
      </c>
      <c r="E22" s="115" t="s">
        <v>170</v>
      </c>
      <c r="F22" s="126" t="n">
        <v>858.924</v>
      </c>
      <c r="G22" s="117"/>
      <c r="H22" s="127" t="n">
        <f aca="false">TRUNC(F22*G22,2)</f>
        <v>0</v>
      </c>
      <c r="I22" s="118" t="n">
        <f aca="false">TRUNC((1+'BDI '!$F$30)*H22,2)</f>
        <v>0</v>
      </c>
    </row>
    <row r="23" s="82" customFormat="true" ht="18.55" hidden="false" customHeight="false" outlineLevel="0" collapsed="false">
      <c r="A23" s="119"/>
      <c r="B23" s="120"/>
      <c r="C23" s="119"/>
      <c r="D23" s="119"/>
      <c r="E23" s="121" t="s">
        <v>165</v>
      </c>
      <c r="F23" s="122"/>
      <c r="G23" s="123" t="n">
        <f aca="false">H21+H22</f>
        <v>0</v>
      </c>
      <c r="H23" s="123" t="n">
        <f aca="false">TRUNC(G23,2)</f>
        <v>0</v>
      </c>
      <c r="I23" s="123" t="n">
        <f aca="false">I20</f>
        <v>0</v>
      </c>
    </row>
    <row r="24" s="82" customFormat="true" ht="18.55" hidden="false" customHeight="false" outlineLevel="0" collapsed="false">
      <c r="A24" s="119"/>
      <c r="B24" s="120"/>
      <c r="C24" s="119"/>
      <c r="D24" s="119"/>
      <c r="E24" s="128" t="s">
        <v>145</v>
      </c>
      <c r="F24" s="129"/>
      <c r="G24" s="130" t="n">
        <f aca="false">H15+H19+H23</f>
        <v>0</v>
      </c>
      <c r="H24" s="130" t="n">
        <f aca="false">TRUNC(G24,2)</f>
        <v>0</v>
      </c>
      <c r="I24" s="130" t="n">
        <f aca="false">I8</f>
        <v>0</v>
      </c>
    </row>
    <row r="25" s="82" customFormat="true" ht="18.55" hidden="false" customHeight="false" outlineLevel="0" collapsed="false">
      <c r="A25" s="105" t="s">
        <v>171</v>
      </c>
      <c r="B25" s="105"/>
      <c r="C25" s="105" t="s">
        <v>144</v>
      </c>
      <c r="D25" s="106"/>
      <c r="E25" s="107" t="s">
        <v>172</v>
      </c>
      <c r="F25" s="106"/>
      <c r="G25" s="108" t="n">
        <f aca="false">G27</f>
        <v>0</v>
      </c>
      <c r="H25" s="108" t="n">
        <f aca="false">TRUNC(G25,2)</f>
        <v>0</v>
      </c>
      <c r="I25" s="108" t="n">
        <f aca="false">I26</f>
        <v>0</v>
      </c>
    </row>
    <row r="26" s="82" customFormat="true" ht="24.7" hidden="false" customHeight="false" outlineLevel="0" collapsed="false">
      <c r="A26" s="113" t="n">
        <v>99059</v>
      </c>
      <c r="B26" s="113" t="s">
        <v>149</v>
      </c>
      <c r="C26" s="114" t="s">
        <v>150</v>
      </c>
      <c r="D26" s="114" t="s">
        <v>173</v>
      </c>
      <c r="E26" s="115" t="s">
        <v>174</v>
      </c>
      <c r="F26" s="116" t="n">
        <v>528.05</v>
      </c>
      <c r="G26" s="117"/>
      <c r="H26" s="118" t="n">
        <f aca="false">TRUNC(F26*G26,2)</f>
        <v>0</v>
      </c>
      <c r="I26" s="118" t="n">
        <f aca="false">TRUNC((1+'BDI '!$F$30)*H26,2)</f>
        <v>0</v>
      </c>
    </row>
    <row r="27" s="82" customFormat="true" ht="18.55" hidden="false" customHeight="false" outlineLevel="0" collapsed="false">
      <c r="A27" s="119"/>
      <c r="B27" s="120"/>
      <c r="C27" s="119"/>
      <c r="D27" s="119"/>
      <c r="E27" s="128" t="s">
        <v>171</v>
      </c>
      <c r="F27" s="129"/>
      <c r="G27" s="130" t="n">
        <f aca="false">H26</f>
        <v>0</v>
      </c>
      <c r="H27" s="130" t="n">
        <f aca="false">TRUNC(G27,2)</f>
        <v>0</v>
      </c>
      <c r="I27" s="130" t="n">
        <f aca="false">I25</f>
        <v>0</v>
      </c>
    </row>
    <row r="28" s="82" customFormat="true" ht="18.55" hidden="false" customHeight="false" outlineLevel="0" collapsed="false">
      <c r="A28" s="105" t="s">
        <v>175</v>
      </c>
      <c r="B28" s="105"/>
      <c r="C28" s="105" t="s">
        <v>144</v>
      </c>
      <c r="D28" s="106"/>
      <c r="E28" s="107" t="s">
        <v>176</v>
      </c>
      <c r="F28" s="106"/>
      <c r="G28" s="108" t="n">
        <f aca="false">G33</f>
        <v>0</v>
      </c>
      <c r="H28" s="108" t="n">
        <f aca="false">TRUNC(G28,2)</f>
        <v>0</v>
      </c>
      <c r="I28" s="108" t="n">
        <f aca="false">SUM(I29:I32)</f>
        <v>0</v>
      </c>
    </row>
    <row r="29" s="82" customFormat="true" ht="18.55" hidden="false" customHeight="false" outlineLevel="0" collapsed="false">
      <c r="A29" s="113" t="s">
        <v>177</v>
      </c>
      <c r="B29" s="113" t="s">
        <v>161</v>
      </c>
      <c r="C29" s="125" t="s">
        <v>150</v>
      </c>
      <c r="D29" s="125" t="s">
        <v>153</v>
      </c>
      <c r="E29" s="115" t="s">
        <v>178</v>
      </c>
      <c r="F29" s="126" t="n">
        <v>10394</v>
      </c>
      <c r="G29" s="117"/>
      <c r="H29" s="127" t="n">
        <f aca="false">TRUNC(F29*G29,2)</f>
        <v>0</v>
      </c>
      <c r="I29" s="118" t="n">
        <f aca="false">TRUNC((1+'BDI '!$F$30)*H29,2)</f>
        <v>0</v>
      </c>
    </row>
    <row r="30" s="82" customFormat="true" ht="24.7" hidden="false" customHeight="false" outlineLevel="0" collapsed="false">
      <c r="A30" s="113" t="s">
        <v>179</v>
      </c>
      <c r="B30" s="113" t="s">
        <v>161</v>
      </c>
      <c r="C30" s="114" t="s">
        <v>150</v>
      </c>
      <c r="D30" s="114" t="s">
        <v>180</v>
      </c>
      <c r="E30" s="115" t="s">
        <v>181</v>
      </c>
      <c r="F30" s="116" t="n">
        <v>10568.55</v>
      </c>
      <c r="G30" s="117"/>
      <c r="H30" s="118" t="n">
        <f aca="false">TRUNC(F30*G30,2)</f>
        <v>0</v>
      </c>
      <c r="I30" s="118" t="n">
        <f aca="false">TRUNC((1+'BDI '!$F$30)*H30,2)</f>
        <v>0</v>
      </c>
    </row>
    <row r="31" s="82" customFormat="true" ht="18.55" hidden="false" customHeight="false" outlineLevel="0" collapsed="false">
      <c r="A31" s="113" t="n">
        <v>95878</v>
      </c>
      <c r="B31" s="113" t="s">
        <v>149</v>
      </c>
      <c r="C31" s="114" t="s">
        <v>150</v>
      </c>
      <c r="D31" s="114" t="s">
        <v>182</v>
      </c>
      <c r="E31" s="115" t="s">
        <v>183</v>
      </c>
      <c r="F31" s="116" t="n">
        <v>137438.66</v>
      </c>
      <c r="G31" s="117"/>
      <c r="H31" s="118" t="n">
        <f aca="false">TRUNC(F31*G31,2)</f>
        <v>0</v>
      </c>
      <c r="I31" s="118" t="n">
        <f aca="false">TRUNC((1+'BDI '!$F$30)*H31,2)</f>
        <v>0</v>
      </c>
    </row>
    <row r="32" s="82" customFormat="true" ht="18.55" hidden="false" customHeight="false" outlineLevel="0" collapsed="false">
      <c r="A32" s="113" t="s">
        <v>184</v>
      </c>
      <c r="B32" s="113" t="s">
        <v>161</v>
      </c>
      <c r="C32" s="125" t="s">
        <v>150</v>
      </c>
      <c r="D32" s="125" t="s">
        <v>153</v>
      </c>
      <c r="E32" s="115" t="s">
        <v>185</v>
      </c>
      <c r="F32" s="126" t="n">
        <v>2256</v>
      </c>
      <c r="G32" s="117"/>
      <c r="H32" s="127" t="n">
        <f aca="false">TRUNC(F32*G32,2)</f>
        <v>0</v>
      </c>
      <c r="I32" s="118" t="n">
        <f aca="false">TRUNC((1+'BDI '!$F$30)*H32,2)</f>
        <v>0</v>
      </c>
    </row>
    <row r="33" s="82" customFormat="true" ht="18.55" hidden="false" customHeight="false" outlineLevel="0" collapsed="false">
      <c r="A33" s="119"/>
      <c r="B33" s="120"/>
      <c r="C33" s="119"/>
      <c r="D33" s="119"/>
      <c r="E33" s="128" t="s">
        <v>175</v>
      </c>
      <c r="F33" s="129"/>
      <c r="G33" s="130" t="n">
        <f aca="false">H29+H30+H31+H32</f>
        <v>0</v>
      </c>
      <c r="H33" s="130" t="n">
        <f aca="false">TRUNC(G33,2)</f>
        <v>0</v>
      </c>
      <c r="I33" s="130" t="n">
        <f aca="false">I28</f>
        <v>0</v>
      </c>
    </row>
    <row r="34" s="82" customFormat="true" ht="18.55" hidden="false" customHeight="false" outlineLevel="0" collapsed="false">
      <c r="A34" s="105" t="s">
        <v>186</v>
      </c>
      <c r="B34" s="105"/>
      <c r="C34" s="105" t="s">
        <v>144</v>
      </c>
      <c r="D34" s="106"/>
      <c r="E34" s="107" t="s">
        <v>187</v>
      </c>
      <c r="F34" s="106"/>
      <c r="G34" s="108" t="n">
        <f aca="false">G80</f>
        <v>0</v>
      </c>
      <c r="H34" s="108" t="n">
        <f aca="false">TRUNC(G34,2)</f>
        <v>0</v>
      </c>
      <c r="I34" s="108" t="n">
        <f aca="false">I35+I57+I69+I75</f>
        <v>0</v>
      </c>
    </row>
    <row r="35" s="82" customFormat="true" ht="18.55" hidden="false" customHeight="false" outlineLevel="0" collapsed="false">
      <c r="A35" s="109" t="s">
        <v>188</v>
      </c>
      <c r="B35" s="109"/>
      <c r="C35" s="109" t="s">
        <v>144</v>
      </c>
      <c r="D35" s="110"/>
      <c r="E35" s="111" t="s">
        <v>189</v>
      </c>
      <c r="F35" s="110"/>
      <c r="G35" s="112" t="n">
        <f aca="false">G56</f>
        <v>0</v>
      </c>
      <c r="H35" s="112" t="n">
        <f aca="false">TRUNC(G35,2)</f>
        <v>0</v>
      </c>
      <c r="I35" s="112" t="n">
        <f aca="false">I36+I45</f>
        <v>0</v>
      </c>
    </row>
    <row r="36" s="82" customFormat="true" ht="18.55" hidden="false" customHeight="false" outlineLevel="0" collapsed="false">
      <c r="A36" s="131" t="s">
        <v>190</v>
      </c>
      <c r="B36" s="131"/>
      <c r="C36" s="131" t="s">
        <v>144</v>
      </c>
      <c r="D36" s="132"/>
      <c r="E36" s="133" t="s">
        <v>191</v>
      </c>
      <c r="F36" s="132"/>
      <c r="G36" s="134" t="n">
        <f aca="false">G44</f>
        <v>0</v>
      </c>
      <c r="H36" s="134" t="n">
        <f aca="false">TRUNC(G36,2)</f>
        <v>0</v>
      </c>
      <c r="I36" s="134" t="n">
        <f aca="false">SUM(I37:I43)</f>
        <v>0</v>
      </c>
    </row>
    <row r="37" s="82" customFormat="true" ht="35.25" hidden="false" customHeight="false" outlineLevel="0" collapsed="false">
      <c r="A37" s="113" t="n">
        <v>90106</v>
      </c>
      <c r="B37" s="113" t="s">
        <v>149</v>
      </c>
      <c r="C37" s="114" t="s">
        <v>150</v>
      </c>
      <c r="D37" s="114" t="s">
        <v>180</v>
      </c>
      <c r="E37" s="115" t="s">
        <v>192</v>
      </c>
      <c r="F37" s="116" t="n">
        <v>30.27</v>
      </c>
      <c r="G37" s="117"/>
      <c r="H37" s="118" t="n">
        <f aca="false">TRUNC(F37*G37,2)</f>
        <v>0</v>
      </c>
      <c r="I37" s="118" t="n">
        <f aca="false">TRUNC((1+'BDI '!$F$30)*H37,2)</f>
        <v>0</v>
      </c>
    </row>
    <row r="38" s="82" customFormat="true" ht="24.7" hidden="false" customHeight="false" outlineLevel="0" collapsed="false">
      <c r="A38" s="113" t="s">
        <v>193</v>
      </c>
      <c r="B38" s="113" t="s">
        <v>161</v>
      </c>
      <c r="C38" s="114" t="s">
        <v>150</v>
      </c>
      <c r="D38" s="114" t="s">
        <v>180</v>
      </c>
      <c r="E38" s="115" t="s">
        <v>194</v>
      </c>
      <c r="F38" s="116" t="n">
        <v>7.39</v>
      </c>
      <c r="G38" s="117"/>
      <c r="H38" s="118" t="n">
        <f aca="false">TRUNC(F38*G38,2)</f>
        <v>0</v>
      </c>
      <c r="I38" s="118" t="n">
        <f aca="false">TRUNC((1+'BDI '!$F$30)*H38,2)</f>
        <v>0</v>
      </c>
    </row>
    <row r="39" s="82" customFormat="true" ht="18.55" hidden="false" customHeight="false" outlineLevel="0" collapsed="false">
      <c r="A39" s="113" t="n">
        <v>97914</v>
      </c>
      <c r="B39" s="113" t="s">
        <v>149</v>
      </c>
      <c r="C39" s="114" t="s">
        <v>150</v>
      </c>
      <c r="D39" s="114" t="s">
        <v>195</v>
      </c>
      <c r="E39" s="115" t="s">
        <v>196</v>
      </c>
      <c r="F39" s="116" t="n">
        <v>111.6</v>
      </c>
      <c r="G39" s="117"/>
      <c r="H39" s="118" t="n">
        <f aca="false">TRUNC(F39*G39,2)</f>
        <v>0</v>
      </c>
      <c r="I39" s="118" t="n">
        <f aca="false">TRUNC((1+'BDI '!$F$30)*H39,2)</f>
        <v>0</v>
      </c>
    </row>
    <row r="40" s="82" customFormat="true" ht="24.7" hidden="false" customHeight="false" outlineLevel="0" collapsed="false">
      <c r="A40" s="113" t="s">
        <v>197</v>
      </c>
      <c r="B40" s="113" t="s">
        <v>161</v>
      </c>
      <c r="C40" s="114" t="s">
        <v>150</v>
      </c>
      <c r="D40" s="114" t="s">
        <v>180</v>
      </c>
      <c r="E40" s="115" t="s">
        <v>198</v>
      </c>
      <c r="F40" s="116" t="n">
        <v>2.67</v>
      </c>
      <c r="G40" s="117"/>
      <c r="H40" s="118" t="n">
        <f aca="false">TRUNC(F40*G40,2)</f>
        <v>0</v>
      </c>
      <c r="I40" s="118" t="n">
        <f aca="false">TRUNC((1+'BDI '!$F$30)*H40,2)</f>
        <v>0</v>
      </c>
    </row>
    <row r="41" s="82" customFormat="true" ht="24.7" hidden="false" customHeight="false" outlineLevel="0" collapsed="false">
      <c r="A41" s="113" t="s">
        <v>199</v>
      </c>
      <c r="B41" s="113" t="s">
        <v>161</v>
      </c>
      <c r="C41" s="114" t="s">
        <v>150</v>
      </c>
      <c r="D41" s="114" t="s">
        <v>180</v>
      </c>
      <c r="E41" s="115" t="s">
        <v>200</v>
      </c>
      <c r="F41" s="116" t="n">
        <v>24.34</v>
      </c>
      <c r="G41" s="117"/>
      <c r="H41" s="118" t="n">
        <f aca="false">TRUNC(F41*G41,2)</f>
        <v>0</v>
      </c>
      <c r="I41" s="118" t="n">
        <f aca="false">TRUNC((1+'BDI '!$F$30)*H41,2)</f>
        <v>0</v>
      </c>
    </row>
    <row r="42" s="82" customFormat="true" ht="24.7" hidden="false" customHeight="false" outlineLevel="0" collapsed="false">
      <c r="A42" s="113" t="n">
        <v>90697</v>
      </c>
      <c r="B42" s="113" t="s">
        <v>149</v>
      </c>
      <c r="C42" s="114" t="s">
        <v>150</v>
      </c>
      <c r="D42" s="114" t="s">
        <v>173</v>
      </c>
      <c r="E42" s="115" t="s">
        <v>201</v>
      </c>
      <c r="F42" s="116" t="n">
        <v>66.65</v>
      </c>
      <c r="G42" s="117"/>
      <c r="H42" s="118" t="n">
        <f aca="false">TRUNC(F42*G42,2)</f>
        <v>0</v>
      </c>
      <c r="I42" s="118" t="n">
        <f aca="false">TRUNC((1+'BDI '!$F$30)*H42,2)</f>
        <v>0</v>
      </c>
    </row>
    <row r="43" s="82" customFormat="true" ht="18.55" hidden="false" customHeight="false" outlineLevel="0" collapsed="false">
      <c r="A43" s="113" t="s">
        <v>202</v>
      </c>
      <c r="B43" s="113" t="s">
        <v>161</v>
      </c>
      <c r="C43" s="114" t="s">
        <v>150</v>
      </c>
      <c r="D43" s="114" t="s">
        <v>151</v>
      </c>
      <c r="E43" s="115" t="s">
        <v>203</v>
      </c>
      <c r="F43" s="116" t="n">
        <v>6</v>
      </c>
      <c r="G43" s="117"/>
      <c r="H43" s="118" t="n">
        <f aca="false">TRUNC(F43*G43,2)</f>
        <v>0</v>
      </c>
      <c r="I43" s="118" t="n">
        <f aca="false">TRUNC((1+'BDI '!$F$30)*H43,2)</f>
        <v>0</v>
      </c>
    </row>
    <row r="44" s="82" customFormat="true" ht="18.55" hidden="false" customHeight="false" outlineLevel="0" collapsed="false">
      <c r="A44" s="119"/>
      <c r="B44" s="120"/>
      <c r="C44" s="119"/>
      <c r="D44" s="119"/>
      <c r="E44" s="135" t="s">
        <v>190</v>
      </c>
      <c r="F44" s="136"/>
      <c r="G44" s="137" t="n">
        <f aca="false">H37+H38+H39+H40+H41+H42+H43</f>
        <v>0</v>
      </c>
      <c r="H44" s="137" t="n">
        <f aca="false">TRUNC(G44,2)</f>
        <v>0</v>
      </c>
      <c r="I44" s="137" t="n">
        <f aca="false">I36</f>
        <v>0</v>
      </c>
    </row>
    <row r="45" s="82" customFormat="true" ht="18.55" hidden="false" customHeight="false" outlineLevel="0" collapsed="false">
      <c r="A45" s="131" t="s">
        <v>204</v>
      </c>
      <c r="B45" s="131"/>
      <c r="C45" s="131" t="s">
        <v>144</v>
      </c>
      <c r="D45" s="132"/>
      <c r="E45" s="133" t="s">
        <v>205</v>
      </c>
      <c r="F45" s="132"/>
      <c r="G45" s="134" t="n">
        <f aca="false">G55</f>
        <v>0</v>
      </c>
      <c r="H45" s="134" t="n">
        <f aca="false">TRUNC(G45,2)</f>
        <v>0</v>
      </c>
      <c r="I45" s="134" t="n">
        <f aca="false">SUM(I46:I54)</f>
        <v>0</v>
      </c>
    </row>
    <row r="46" s="82" customFormat="true" ht="35.25" hidden="false" customHeight="false" outlineLevel="0" collapsed="false">
      <c r="A46" s="113" t="n">
        <v>90106</v>
      </c>
      <c r="B46" s="113" t="s">
        <v>149</v>
      </c>
      <c r="C46" s="114" t="s">
        <v>150</v>
      </c>
      <c r="D46" s="114" t="s">
        <v>180</v>
      </c>
      <c r="E46" s="115" t="s">
        <v>192</v>
      </c>
      <c r="F46" s="116" t="n">
        <v>352.38</v>
      </c>
      <c r="G46" s="117"/>
      <c r="H46" s="118" t="n">
        <f aca="false">TRUNC(F46*G46,2)</f>
        <v>0</v>
      </c>
      <c r="I46" s="118" t="n">
        <f aca="false">TRUNC((1+'BDI '!$F$30)*H46,2)</f>
        <v>0</v>
      </c>
    </row>
    <row r="47" s="82" customFormat="true" ht="35.25" hidden="false" customHeight="false" outlineLevel="0" collapsed="false">
      <c r="A47" s="113" t="n">
        <v>90108</v>
      </c>
      <c r="B47" s="113" t="s">
        <v>149</v>
      </c>
      <c r="C47" s="114" t="s">
        <v>150</v>
      </c>
      <c r="D47" s="114" t="s">
        <v>180</v>
      </c>
      <c r="E47" s="115" t="s">
        <v>206</v>
      </c>
      <c r="F47" s="116" t="n">
        <v>59.05</v>
      </c>
      <c r="G47" s="117"/>
      <c r="H47" s="118" t="n">
        <f aca="false">TRUNC(F47*G47,2)</f>
        <v>0</v>
      </c>
      <c r="I47" s="118" t="n">
        <f aca="false">TRUNC((1+'BDI '!$F$30)*H47,2)</f>
        <v>0</v>
      </c>
    </row>
    <row r="48" s="82" customFormat="true" ht="24.7" hidden="false" customHeight="false" outlineLevel="0" collapsed="false">
      <c r="A48" s="113" t="s">
        <v>193</v>
      </c>
      <c r="B48" s="113" t="s">
        <v>161</v>
      </c>
      <c r="C48" s="114" t="s">
        <v>150</v>
      </c>
      <c r="D48" s="114" t="s">
        <v>180</v>
      </c>
      <c r="E48" s="115" t="s">
        <v>194</v>
      </c>
      <c r="F48" s="116" t="n">
        <v>61.99</v>
      </c>
      <c r="G48" s="117"/>
      <c r="H48" s="118" t="n">
        <f aca="false">TRUNC(F48*G48,2)</f>
        <v>0</v>
      </c>
      <c r="I48" s="118" t="n">
        <f aca="false">TRUNC((1+'BDI '!$F$30)*H48,2)</f>
        <v>0</v>
      </c>
    </row>
    <row r="49" s="82" customFormat="true" ht="18.55" hidden="false" customHeight="false" outlineLevel="0" collapsed="false">
      <c r="A49" s="113" t="n">
        <v>97914</v>
      </c>
      <c r="B49" s="113" t="s">
        <v>149</v>
      </c>
      <c r="C49" s="114" t="s">
        <v>150</v>
      </c>
      <c r="D49" s="114" t="s">
        <v>195</v>
      </c>
      <c r="E49" s="115" t="s">
        <v>196</v>
      </c>
      <c r="F49" s="116" t="n">
        <v>936.09</v>
      </c>
      <c r="G49" s="117"/>
      <c r="H49" s="118" t="n">
        <f aca="false">TRUNC(F49*G49,2)</f>
        <v>0</v>
      </c>
      <c r="I49" s="118" t="n">
        <f aca="false">TRUNC((1+'BDI '!$F$30)*H49,2)</f>
        <v>0</v>
      </c>
    </row>
    <row r="50" s="82" customFormat="true" ht="24.7" hidden="false" customHeight="false" outlineLevel="0" collapsed="false">
      <c r="A50" s="113" t="s">
        <v>207</v>
      </c>
      <c r="B50" s="113" t="s">
        <v>161</v>
      </c>
      <c r="C50" s="114" t="s">
        <v>150</v>
      </c>
      <c r="D50" s="114" t="s">
        <v>180</v>
      </c>
      <c r="E50" s="115" t="s">
        <v>208</v>
      </c>
      <c r="F50" s="116" t="n">
        <v>10.2</v>
      </c>
      <c r="G50" s="117"/>
      <c r="H50" s="118" t="n">
        <f aca="false">TRUNC(F50*G50,2)</f>
        <v>0</v>
      </c>
      <c r="I50" s="118" t="n">
        <f aca="false">TRUNC((1+'BDI '!$F$30)*H50,2)</f>
        <v>0</v>
      </c>
    </row>
    <row r="51" s="82" customFormat="true" ht="24.7" hidden="false" customHeight="false" outlineLevel="0" collapsed="false">
      <c r="A51" s="113" t="s">
        <v>199</v>
      </c>
      <c r="B51" s="113" t="s">
        <v>161</v>
      </c>
      <c r="C51" s="114" t="s">
        <v>150</v>
      </c>
      <c r="D51" s="114" t="s">
        <v>180</v>
      </c>
      <c r="E51" s="115" t="s">
        <v>200</v>
      </c>
      <c r="F51" s="116" t="n">
        <v>369.18</v>
      </c>
      <c r="G51" s="117"/>
      <c r="H51" s="118" t="n">
        <f aca="false">TRUNC(F51*G51,2)</f>
        <v>0</v>
      </c>
      <c r="I51" s="118" t="n">
        <f aca="false">TRUNC((1+'BDI '!$F$30)*H51,2)</f>
        <v>0</v>
      </c>
    </row>
    <row r="52" s="82" customFormat="true" ht="24.7" hidden="false" customHeight="false" outlineLevel="0" collapsed="false">
      <c r="A52" s="113" t="n">
        <v>92210</v>
      </c>
      <c r="B52" s="113" t="s">
        <v>149</v>
      </c>
      <c r="C52" s="114" t="s">
        <v>150</v>
      </c>
      <c r="D52" s="114" t="s">
        <v>173</v>
      </c>
      <c r="E52" s="115" t="s">
        <v>209</v>
      </c>
      <c r="F52" s="116" t="n">
        <v>255</v>
      </c>
      <c r="G52" s="117"/>
      <c r="H52" s="118" t="n">
        <f aca="false">TRUNC(F52*G52,2)</f>
        <v>0</v>
      </c>
      <c r="I52" s="118" t="n">
        <f aca="false">TRUNC((1+'BDI '!$F$30)*H52,2)</f>
        <v>0</v>
      </c>
    </row>
    <row r="53" s="82" customFormat="true" ht="24.7" hidden="false" customHeight="false" outlineLevel="0" collapsed="false">
      <c r="A53" s="113" t="s">
        <v>210</v>
      </c>
      <c r="B53" s="113" t="s">
        <v>161</v>
      </c>
      <c r="C53" s="114" t="s">
        <v>150</v>
      </c>
      <c r="D53" s="114" t="s">
        <v>211</v>
      </c>
      <c r="E53" s="115" t="s">
        <v>212</v>
      </c>
      <c r="F53" s="116" t="n">
        <v>45.14</v>
      </c>
      <c r="G53" s="117"/>
      <c r="H53" s="118" t="n">
        <f aca="false">TRUNC(F53*G53,2)</f>
        <v>0</v>
      </c>
      <c r="I53" s="118" t="n">
        <f aca="false">TRUNC((1+'BDI '!$F$30)*H53,2)</f>
        <v>0</v>
      </c>
    </row>
    <row r="54" s="82" customFormat="true" ht="18.55" hidden="false" customHeight="false" outlineLevel="0" collapsed="false">
      <c r="A54" s="113" t="s">
        <v>213</v>
      </c>
      <c r="B54" s="113" t="s">
        <v>161</v>
      </c>
      <c r="C54" s="114" t="s">
        <v>150</v>
      </c>
      <c r="D54" s="114" t="s">
        <v>182</v>
      </c>
      <c r="E54" s="115" t="s">
        <v>214</v>
      </c>
      <c r="F54" s="116" t="n">
        <v>415.35</v>
      </c>
      <c r="G54" s="117"/>
      <c r="H54" s="118" t="n">
        <f aca="false">TRUNC(F54*G54,2)</f>
        <v>0</v>
      </c>
      <c r="I54" s="118" t="n">
        <f aca="false">TRUNC((1+'BDI '!$F$30)*H54,2)</f>
        <v>0</v>
      </c>
    </row>
    <row r="55" s="82" customFormat="true" ht="18.55" hidden="false" customHeight="false" outlineLevel="0" collapsed="false">
      <c r="A55" s="119"/>
      <c r="B55" s="120"/>
      <c r="C55" s="119"/>
      <c r="D55" s="119"/>
      <c r="E55" s="135" t="s">
        <v>204</v>
      </c>
      <c r="F55" s="136"/>
      <c r="G55" s="137" t="n">
        <f aca="false">H46+H47+H48+H49+H50+H51+H52+H53+H54</f>
        <v>0</v>
      </c>
      <c r="H55" s="137" t="n">
        <f aca="false">TRUNC(G55,2)</f>
        <v>0</v>
      </c>
      <c r="I55" s="137" t="n">
        <f aca="false">I45</f>
        <v>0</v>
      </c>
    </row>
    <row r="56" s="82" customFormat="true" ht="18.55" hidden="false" customHeight="false" outlineLevel="0" collapsed="false">
      <c r="A56" s="119"/>
      <c r="B56" s="120"/>
      <c r="C56" s="119"/>
      <c r="D56" s="119"/>
      <c r="E56" s="121" t="s">
        <v>188</v>
      </c>
      <c r="F56" s="122"/>
      <c r="G56" s="123" t="n">
        <f aca="false">H44+H55</f>
        <v>0</v>
      </c>
      <c r="H56" s="123" t="n">
        <f aca="false">TRUNC(G56,2)</f>
        <v>0</v>
      </c>
      <c r="I56" s="123" t="n">
        <f aca="false">I35</f>
        <v>0</v>
      </c>
    </row>
    <row r="57" s="82" customFormat="true" ht="18.55" hidden="false" customHeight="false" outlineLevel="0" collapsed="false">
      <c r="A57" s="109" t="s">
        <v>215</v>
      </c>
      <c r="B57" s="109"/>
      <c r="C57" s="109" t="s">
        <v>144</v>
      </c>
      <c r="D57" s="110"/>
      <c r="E57" s="111" t="s">
        <v>216</v>
      </c>
      <c r="F57" s="110"/>
      <c r="G57" s="112" t="n">
        <f aca="false">G68</f>
        <v>0</v>
      </c>
      <c r="H57" s="112" t="n">
        <f aca="false">TRUNC(G57,2)</f>
        <v>0</v>
      </c>
      <c r="I57" s="112" t="n">
        <f aca="false">SUM(I58:I67)</f>
        <v>0</v>
      </c>
    </row>
    <row r="58" s="82" customFormat="true" ht="24.7" hidden="false" customHeight="false" outlineLevel="0" collapsed="false">
      <c r="A58" s="113" t="s">
        <v>217</v>
      </c>
      <c r="B58" s="113" t="s">
        <v>161</v>
      </c>
      <c r="C58" s="114" t="s">
        <v>150</v>
      </c>
      <c r="D58" s="114" t="s">
        <v>180</v>
      </c>
      <c r="E58" s="115" t="s">
        <v>218</v>
      </c>
      <c r="F58" s="116" t="n">
        <v>265.67</v>
      </c>
      <c r="G58" s="117"/>
      <c r="H58" s="118" t="n">
        <f aca="false">TRUNC(F58*G58,2)</f>
        <v>0</v>
      </c>
      <c r="I58" s="118" t="n">
        <f aca="false">TRUNC((1+'BDI '!$F$30)*H58,2)</f>
        <v>0</v>
      </c>
    </row>
    <row r="59" s="82" customFormat="true" ht="18.55" hidden="false" customHeight="false" outlineLevel="0" collapsed="false">
      <c r="A59" s="113" t="n">
        <v>95876</v>
      </c>
      <c r="B59" s="113" t="s">
        <v>149</v>
      </c>
      <c r="C59" s="114" t="s">
        <v>150</v>
      </c>
      <c r="D59" s="114" t="s">
        <v>195</v>
      </c>
      <c r="E59" s="115" t="s">
        <v>219</v>
      </c>
      <c r="F59" s="116" t="n">
        <v>2656.68</v>
      </c>
      <c r="G59" s="117"/>
      <c r="H59" s="118" t="n">
        <f aca="false">TRUNC(F59*G59,2)</f>
        <v>0</v>
      </c>
      <c r="I59" s="118" t="n">
        <f aca="false">TRUNC((1+'BDI '!$F$30)*H59,2)</f>
        <v>0</v>
      </c>
    </row>
    <row r="60" s="82" customFormat="true" ht="24.7" hidden="false" customHeight="false" outlineLevel="0" collapsed="false">
      <c r="A60" s="113" t="s">
        <v>207</v>
      </c>
      <c r="B60" s="113" t="s">
        <v>161</v>
      </c>
      <c r="C60" s="114" t="s">
        <v>150</v>
      </c>
      <c r="D60" s="114" t="s">
        <v>180</v>
      </c>
      <c r="E60" s="115" t="s">
        <v>208</v>
      </c>
      <c r="F60" s="116" t="n">
        <v>10.56</v>
      </c>
      <c r="G60" s="117"/>
      <c r="H60" s="118" t="n">
        <f aca="false">TRUNC(F60*G60,2)</f>
        <v>0</v>
      </c>
      <c r="I60" s="118" t="n">
        <f aca="false">TRUNC((1+'BDI '!$F$30)*H60,2)</f>
        <v>0</v>
      </c>
    </row>
    <row r="61" s="82" customFormat="true" ht="35.25" hidden="false" customHeight="false" outlineLevel="0" collapsed="false">
      <c r="A61" s="113" t="n">
        <v>93379</v>
      </c>
      <c r="B61" s="113" t="s">
        <v>149</v>
      </c>
      <c r="C61" s="114" t="s">
        <v>150</v>
      </c>
      <c r="D61" s="114" t="s">
        <v>180</v>
      </c>
      <c r="E61" s="115" t="s">
        <v>220</v>
      </c>
      <c r="F61" s="116" t="n">
        <v>232.5</v>
      </c>
      <c r="G61" s="117"/>
      <c r="H61" s="118" t="n">
        <f aca="false">TRUNC(F61*G61,2)</f>
        <v>0</v>
      </c>
      <c r="I61" s="118" t="n">
        <f aca="false">TRUNC((1+'BDI '!$F$30)*H61,2)</f>
        <v>0</v>
      </c>
    </row>
    <row r="62" s="82" customFormat="true" ht="18.55" hidden="false" customHeight="false" outlineLevel="0" collapsed="false">
      <c r="A62" s="113" t="s">
        <v>221</v>
      </c>
      <c r="B62" s="113" t="s">
        <v>161</v>
      </c>
      <c r="C62" s="125" t="s">
        <v>150</v>
      </c>
      <c r="D62" s="125" t="s">
        <v>180</v>
      </c>
      <c r="E62" s="115" t="s">
        <v>222</v>
      </c>
      <c r="F62" s="126" t="n">
        <v>232.5</v>
      </c>
      <c r="G62" s="117"/>
      <c r="H62" s="127" t="n">
        <f aca="false">TRUNC(F62*G62,2)</f>
        <v>0</v>
      </c>
      <c r="I62" s="118" t="n">
        <f aca="false">TRUNC((1+'BDI '!$F$30)*H62,2)</f>
        <v>0</v>
      </c>
    </row>
    <row r="63" s="82" customFormat="true" ht="18.55" hidden="false" customHeight="false" outlineLevel="0" collapsed="false">
      <c r="A63" s="113" t="s">
        <v>223</v>
      </c>
      <c r="B63" s="113" t="s">
        <v>161</v>
      </c>
      <c r="C63" s="114" t="s">
        <v>150</v>
      </c>
      <c r="D63" s="114" t="s">
        <v>153</v>
      </c>
      <c r="E63" s="115" t="s">
        <v>224</v>
      </c>
      <c r="F63" s="116" t="n">
        <v>264.1</v>
      </c>
      <c r="G63" s="117"/>
      <c r="H63" s="118" t="n">
        <f aca="false">TRUNC(F63*G63,2)</f>
        <v>0</v>
      </c>
      <c r="I63" s="118" t="n">
        <f aca="false">TRUNC((1+'BDI '!$F$30)*H63,2)</f>
        <v>0</v>
      </c>
    </row>
    <row r="64" s="82" customFormat="true" ht="18.55" hidden="false" customHeight="false" outlineLevel="0" collapsed="false">
      <c r="A64" s="113" t="s">
        <v>225</v>
      </c>
      <c r="B64" s="113" t="s">
        <v>161</v>
      </c>
      <c r="C64" s="114" t="s">
        <v>150</v>
      </c>
      <c r="D64" s="114" t="s">
        <v>153</v>
      </c>
      <c r="E64" s="115" t="s">
        <v>226</v>
      </c>
      <c r="F64" s="116" t="n">
        <v>139.38</v>
      </c>
      <c r="G64" s="117"/>
      <c r="H64" s="118" t="n">
        <f aca="false">TRUNC(F64*G64,2)</f>
        <v>0</v>
      </c>
      <c r="I64" s="118" t="n">
        <f aca="false">TRUNC((1+'BDI '!$F$30)*H64,2)</f>
        <v>0</v>
      </c>
    </row>
    <row r="65" s="82" customFormat="true" ht="18.55" hidden="false" customHeight="false" outlineLevel="0" collapsed="false">
      <c r="A65" s="113" t="s">
        <v>227</v>
      </c>
      <c r="B65" s="113" t="s">
        <v>161</v>
      </c>
      <c r="C65" s="114" t="s">
        <v>150</v>
      </c>
      <c r="D65" s="114" t="s">
        <v>228</v>
      </c>
      <c r="E65" s="115" t="s">
        <v>229</v>
      </c>
      <c r="F65" s="116" t="n">
        <v>386.06</v>
      </c>
      <c r="G65" s="117"/>
      <c r="H65" s="118" t="n">
        <f aca="false">TRUNC(F65*G65,2)</f>
        <v>0</v>
      </c>
      <c r="I65" s="118" t="n">
        <f aca="false">TRUNC((1+'BDI '!$F$30)*H65,2)</f>
        <v>0</v>
      </c>
    </row>
    <row r="66" s="82" customFormat="true" ht="18.55" hidden="false" customHeight="false" outlineLevel="0" collapsed="false">
      <c r="A66" s="113" t="s">
        <v>230</v>
      </c>
      <c r="B66" s="113" t="s">
        <v>161</v>
      </c>
      <c r="C66" s="114" t="s">
        <v>150</v>
      </c>
      <c r="D66" s="114" t="s">
        <v>180</v>
      </c>
      <c r="E66" s="115" t="s">
        <v>231</v>
      </c>
      <c r="F66" s="116" t="n">
        <v>18.16</v>
      </c>
      <c r="G66" s="117"/>
      <c r="H66" s="118" t="n">
        <f aca="false">TRUNC(F66*G66,2)</f>
        <v>0</v>
      </c>
      <c r="I66" s="118" t="n">
        <f aca="false">TRUNC((1+'BDI '!$F$30)*H66,2)</f>
        <v>0</v>
      </c>
    </row>
    <row r="67" s="82" customFormat="true" ht="18.55" hidden="false" customHeight="false" outlineLevel="0" collapsed="false">
      <c r="A67" s="113" t="n">
        <v>83624</v>
      </c>
      <c r="B67" s="113" t="s">
        <v>149</v>
      </c>
      <c r="C67" s="114" t="s">
        <v>150</v>
      </c>
      <c r="D67" s="114" t="s">
        <v>153</v>
      </c>
      <c r="E67" s="115" t="s">
        <v>232</v>
      </c>
      <c r="F67" s="126" t="n">
        <v>104.46</v>
      </c>
      <c r="G67" s="117"/>
      <c r="H67" s="118" t="n">
        <f aca="false">TRUNC(F67*G67,2)</f>
        <v>0</v>
      </c>
      <c r="I67" s="118" t="n">
        <f aca="false">TRUNC((1+'BDI '!$F$30)*H67,2)</f>
        <v>0</v>
      </c>
    </row>
    <row r="68" s="82" customFormat="true" ht="18.55" hidden="false" customHeight="false" outlineLevel="0" collapsed="false">
      <c r="A68" s="119"/>
      <c r="B68" s="120"/>
      <c r="C68" s="119"/>
      <c r="D68" s="119"/>
      <c r="E68" s="121" t="s">
        <v>215</v>
      </c>
      <c r="F68" s="122"/>
      <c r="G68" s="123" t="n">
        <f aca="false">H58+H59+H60+H61+H62+H63+H64+H65+H66+H67</f>
        <v>0</v>
      </c>
      <c r="H68" s="123" t="n">
        <f aca="false">TRUNC(G68,2)</f>
        <v>0</v>
      </c>
      <c r="I68" s="123" t="n">
        <f aca="false">I57</f>
        <v>0</v>
      </c>
    </row>
    <row r="69" s="82" customFormat="true" ht="18.55" hidden="false" customHeight="false" outlineLevel="0" collapsed="false">
      <c r="A69" s="109" t="s">
        <v>233</v>
      </c>
      <c r="B69" s="109"/>
      <c r="C69" s="109" t="s">
        <v>144</v>
      </c>
      <c r="D69" s="110"/>
      <c r="E69" s="111" t="s">
        <v>234</v>
      </c>
      <c r="F69" s="110"/>
      <c r="G69" s="112" t="n">
        <f aca="false">G74</f>
        <v>0</v>
      </c>
      <c r="H69" s="112" t="n">
        <f aca="false">TRUNC(G69,2)</f>
        <v>0</v>
      </c>
      <c r="I69" s="112" t="n">
        <f aca="false">SUM(I70:I73)</f>
        <v>0</v>
      </c>
    </row>
    <row r="70" s="82" customFormat="true" ht="24.7" hidden="false" customHeight="false" outlineLevel="0" collapsed="false">
      <c r="A70" s="113" t="n">
        <v>83659</v>
      </c>
      <c r="B70" s="113" t="s">
        <v>149</v>
      </c>
      <c r="C70" s="114" t="s">
        <v>150</v>
      </c>
      <c r="D70" s="114" t="s">
        <v>151</v>
      </c>
      <c r="E70" s="115" t="s">
        <v>235</v>
      </c>
      <c r="F70" s="116" t="n">
        <v>7</v>
      </c>
      <c r="G70" s="117"/>
      <c r="H70" s="118" t="n">
        <f aca="false">TRUNC(F70*G70,2)</f>
        <v>0</v>
      </c>
      <c r="I70" s="118" t="n">
        <f aca="false">TRUNC((1+'BDI '!$F$30)*H70,2)</f>
        <v>0</v>
      </c>
    </row>
    <row r="71" s="82" customFormat="true" ht="35.25" hidden="false" customHeight="false" outlineLevel="0" collapsed="false">
      <c r="A71" s="113" t="s">
        <v>236</v>
      </c>
      <c r="B71" s="113" t="s">
        <v>161</v>
      </c>
      <c r="C71" s="114" t="s">
        <v>150</v>
      </c>
      <c r="D71" s="114" t="s">
        <v>151</v>
      </c>
      <c r="E71" s="115" t="s">
        <v>237</v>
      </c>
      <c r="F71" s="116" t="n">
        <v>2</v>
      </c>
      <c r="G71" s="117"/>
      <c r="H71" s="118" t="n">
        <f aca="false">TRUNC(F71*G71,2)</f>
        <v>0</v>
      </c>
      <c r="I71" s="118" t="n">
        <f aca="false">TRUNC((1+'BDI '!$F$30)*H71,2)</f>
        <v>0</v>
      </c>
    </row>
    <row r="72" s="82" customFormat="true" ht="35.25" hidden="false" customHeight="false" outlineLevel="0" collapsed="false">
      <c r="A72" s="113" t="s">
        <v>238</v>
      </c>
      <c r="B72" s="113" t="s">
        <v>161</v>
      </c>
      <c r="C72" s="114" t="s">
        <v>150</v>
      </c>
      <c r="D72" s="114" t="s">
        <v>151</v>
      </c>
      <c r="E72" s="115" t="s">
        <v>239</v>
      </c>
      <c r="F72" s="116" t="n">
        <v>4</v>
      </c>
      <c r="G72" s="117"/>
      <c r="H72" s="118" t="n">
        <f aca="false">TRUNC(F72*G72,2)</f>
        <v>0</v>
      </c>
      <c r="I72" s="118" t="n">
        <f aca="false">TRUNC((1+'BDI '!$F$30)*H72,2)</f>
        <v>0</v>
      </c>
    </row>
    <row r="73" s="82" customFormat="true" ht="35.25" hidden="false" customHeight="false" outlineLevel="0" collapsed="false">
      <c r="A73" s="113" t="s">
        <v>240</v>
      </c>
      <c r="B73" s="113" t="s">
        <v>161</v>
      </c>
      <c r="C73" s="114" t="s">
        <v>150</v>
      </c>
      <c r="D73" s="114" t="s">
        <v>151</v>
      </c>
      <c r="E73" s="115" t="s">
        <v>241</v>
      </c>
      <c r="F73" s="116" t="n">
        <v>1</v>
      </c>
      <c r="G73" s="117"/>
      <c r="H73" s="118" t="n">
        <f aca="false">TRUNC(F73*G73,2)</f>
        <v>0</v>
      </c>
      <c r="I73" s="118" t="n">
        <f aca="false">TRUNC((1+'BDI '!$F$30)*H73,2)</f>
        <v>0</v>
      </c>
    </row>
    <row r="74" s="82" customFormat="true" ht="18.55" hidden="false" customHeight="false" outlineLevel="0" collapsed="false">
      <c r="A74" s="119"/>
      <c r="B74" s="120"/>
      <c r="C74" s="119"/>
      <c r="D74" s="119"/>
      <c r="E74" s="121" t="s">
        <v>233</v>
      </c>
      <c r="F74" s="122"/>
      <c r="G74" s="123" t="n">
        <f aca="false">H70+H71+H72+H73</f>
        <v>0</v>
      </c>
      <c r="H74" s="123" t="n">
        <f aca="false">TRUNC(G74,2)</f>
        <v>0</v>
      </c>
      <c r="I74" s="123" t="n">
        <f aca="false">I69</f>
        <v>0</v>
      </c>
    </row>
    <row r="75" s="82" customFormat="true" ht="18.55" hidden="false" customHeight="false" outlineLevel="0" collapsed="false">
      <c r="A75" s="109" t="s">
        <v>242</v>
      </c>
      <c r="B75" s="109"/>
      <c r="C75" s="109" t="s">
        <v>144</v>
      </c>
      <c r="D75" s="110"/>
      <c r="E75" s="111" t="s">
        <v>243</v>
      </c>
      <c r="F75" s="110"/>
      <c r="G75" s="112" t="n">
        <f aca="false">G79</f>
        <v>0</v>
      </c>
      <c r="H75" s="112" t="n">
        <f aca="false">TRUNC(G75,2)</f>
        <v>0</v>
      </c>
      <c r="I75" s="112" t="n">
        <f aca="false">SUM(I76:I78)</f>
        <v>0</v>
      </c>
    </row>
    <row r="76" s="82" customFormat="true" ht="35.25" hidden="false" customHeight="false" outlineLevel="0" collapsed="false">
      <c r="A76" s="113" t="n">
        <v>94275</v>
      </c>
      <c r="B76" s="113" t="s">
        <v>149</v>
      </c>
      <c r="C76" s="114" t="s">
        <v>150</v>
      </c>
      <c r="D76" s="114" t="s">
        <v>173</v>
      </c>
      <c r="E76" s="115" t="s">
        <v>244</v>
      </c>
      <c r="F76" s="116" t="n">
        <v>347.5</v>
      </c>
      <c r="G76" s="117"/>
      <c r="H76" s="118" t="n">
        <f aca="false">TRUNC(F76*G76,2)</f>
        <v>0</v>
      </c>
      <c r="I76" s="118" t="n">
        <f aca="false">TRUNC((1+'BDI '!$F$30)*H76,2)</f>
        <v>0</v>
      </c>
    </row>
    <row r="77" s="82" customFormat="true" ht="35.25" hidden="false" customHeight="false" outlineLevel="0" collapsed="false">
      <c r="A77" s="113" t="n">
        <v>94276</v>
      </c>
      <c r="B77" s="113" t="s">
        <v>149</v>
      </c>
      <c r="C77" s="114" t="s">
        <v>150</v>
      </c>
      <c r="D77" s="114" t="s">
        <v>173</v>
      </c>
      <c r="E77" s="115" t="s">
        <v>245</v>
      </c>
      <c r="F77" s="116" t="n">
        <v>30.8</v>
      </c>
      <c r="G77" s="117"/>
      <c r="H77" s="118" t="n">
        <f aca="false">TRUNC(F77*G77,2)</f>
        <v>0</v>
      </c>
      <c r="I77" s="118" t="n">
        <f aca="false">TRUNC((1+'BDI '!$F$30)*H77,2)</f>
        <v>0</v>
      </c>
    </row>
    <row r="78" s="82" customFormat="true" ht="18.55" hidden="false" customHeight="false" outlineLevel="0" collapsed="false">
      <c r="A78" s="113" t="n">
        <v>83693</v>
      </c>
      <c r="B78" s="113" t="s">
        <v>149</v>
      </c>
      <c r="C78" s="114" t="s">
        <v>150</v>
      </c>
      <c r="D78" s="114" t="s">
        <v>153</v>
      </c>
      <c r="E78" s="115" t="s">
        <v>246</v>
      </c>
      <c r="F78" s="116" t="n">
        <v>378.3</v>
      </c>
      <c r="G78" s="117"/>
      <c r="H78" s="118" t="n">
        <f aca="false">TRUNC(F78*G78,2)</f>
        <v>0</v>
      </c>
      <c r="I78" s="118" t="n">
        <f aca="false">TRUNC((1+'BDI '!$F$30)*H78,2)</f>
        <v>0</v>
      </c>
    </row>
    <row r="79" s="82" customFormat="true" ht="18.55" hidden="false" customHeight="false" outlineLevel="0" collapsed="false">
      <c r="A79" s="119"/>
      <c r="B79" s="120"/>
      <c r="C79" s="119"/>
      <c r="D79" s="119"/>
      <c r="E79" s="121" t="s">
        <v>242</v>
      </c>
      <c r="F79" s="122"/>
      <c r="G79" s="123" t="n">
        <f aca="false">H76+H77+H78</f>
        <v>0</v>
      </c>
      <c r="H79" s="123" t="n">
        <f aca="false">TRUNC(G79,2)</f>
        <v>0</v>
      </c>
      <c r="I79" s="123" t="n">
        <f aca="false">I75</f>
        <v>0</v>
      </c>
    </row>
    <row r="80" s="82" customFormat="true" ht="18.55" hidden="false" customHeight="false" outlineLevel="0" collapsed="false">
      <c r="A80" s="119"/>
      <c r="B80" s="120"/>
      <c r="C80" s="119"/>
      <c r="D80" s="119"/>
      <c r="E80" s="128" t="s">
        <v>186</v>
      </c>
      <c r="F80" s="129"/>
      <c r="G80" s="130" t="n">
        <f aca="false">H56+H68+H74+H79</f>
        <v>0</v>
      </c>
      <c r="H80" s="130" t="n">
        <f aca="false">TRUNC(G80,2)</f>
        <v>0</v>
      </c>
      <c r="I80" s="130" t="n">
        <f aca="false">I34</f>
        <v>0</v>
      </c>
    </row>
    <row r="81" s="82" customFormat="true" ht="18.55" hidden="false" customHeight="false" outlineLevel="0" collapsed="false">
      <c r="A81" s="105" t="s">
        <v>247</v>
      </c>
      <c r="B81" s="105"/>
      <c r="C81" s="105" t="s">
        <v>144</v>
      </c>
      <c r="D81" s="106"/>
      <c r="E81" s="107" t="s">
        <v>248</v>
      </c>
      <c r="F81" s="106"/>
      <c r="G81" s="108" t="n">
        <f aca="false">G104</f>
        <v>0</v>
      </c>
      <c r="H81" s="108" t="n">
        <f aca="false">TRUNC(G81,2)</f>
        <v>0</v>
      </c>
      <c r="I81" s="108" t="n">
        <f aca="false">I82+I86+I90+I95+I101</f>
        <v>0</v>
      </c>
    </row>
    <row r="82" s="82" customFormat="true" ht="18.55" hidden="false" customHeight="false" outlineLevel="0" collapsed="false">
      <c r="A82" s="109" t="s">
        <v>249</v>
      </c>
      <c r="B82" s="109"/>
      <c r="C82" s="109" t="s">
        <v>144</v>
      </c>
      <c r="D82" s="110"/>
      <c r="E82" s="111" t="s">
        <v>250</v>
      </c>
      <c r="F82" s="110"/>
      <c r="G82" s="112" t="n">
        <f aca="false">G85</f>
        <v>0</v>
      </c>
      <c r="H82" s="112" t="n">
        <f aca="false">TRUNC(G82,2)</f>
        <v>0</v>
      </c>
      <c r="I82" s="112" t="n">
        <f aca="false">SUM(I83:I84)</f>
        <v>0</v>
      </c>
    </row>
    <row r="83" s="82" customFormat="true" ht="18.55" hidden="false" customHeight="false" outlineLevel="0" collapsed="false">
      <c r="A83" s="113" t="n">
        <v>100576</v>
      </c>
      <c r="B83" s="113" t="s">
        <v>149</v>
      </c>
      <c r="C83" s="125" t="s">
        <v>150</v>
      </c>
      <c r="D83" s="125" t="s">
        <v>153</v>
      </c>
      <c r="E83" s="115" t="s">
        <v>251</v>
      </c>
      <c r="F83" s="126" t="n">
        <v>2256</v>
      </c>
      <c r="G83" s="117"/>
      <c r="H83" s="127" t="n">
        <f aca="false">TRUNC(F83*G83,2)</f>
        <v>0</v>
      </c>
      <c r="I83" s="118" t="n">
        <f aca="false">TRUNC((1+'BDI '!$F$30)*H83,2)</f>
        <v>0</v>
      </c>
    </row>
    <row r="84" s="82" customFormat="true" ht="18.55" hidden="false" customHeight="false" outlineLevel="0" collapsed="false">
      <c r="A84" s="113" t="s">
        <v>252</v>
      </c>
      <c r="B84" s="113" t="s">
        <v>161</v>
      </c>
      <c r="C84" s="125" t="s">
        <v>150</v>
      </c>
      <c r="D84" s="125" t="s">
        <v>153</v>
      </c>
      <c r="E84" s="115" t="s">
        <v>253</v>
      </c>
      <c r="F84" s="126" t="n">
        <v>2256</v>
      </c>
      <c r="G84" s="117"/>
      <c r="H84" s="127" t="n">
        <f aca="false">TRUNC(F84*G84,2)</f>
        <v>0</v>
      </c>
      <c r="I84" s="118" t="n">
        <f aca="false">TRUNC((1+'BDI '!$F$30)*H84,2)</f>
        <v>0</v>
      </c>
    </row>
    <row r="85" s="82" customFormat="true" ht="18.55" hidden="false" customHeight="false" outlineLevel="0" collapsed="false">
      <c r="A85" s="119"/>
      <c r="B85" s="120"/>
      <c r="C85" s="119"/>
      <c r="D85" s="119"/>
      <c r="E85" s="121" t="s">
        <v>249</v>
      </c>
      <c r="F85" s="122"/>
      <c r="G85" s="123" t="n">
        <f aca="false">H83+H84</f>
        <v>0</v>
      </c>
      <c r="H85" s="123" t="n">
        <f aca="false">TRUNC(G85,2)</f>
        <v>0</v>
      </c>
      <c r="I85" s="123" t="n">
        <f aca="false">I82</f>
        <v>0</v>
      </c>
    </row>
    <row r="86" s="82" customFormat="true" ht="18.55" hidden="false" customHeight="false" outlineLevel="0" collapsed="false">
      <c r="A86" s="109" t="s">
        <v>254</v>
      </c>
      <c r="B86" s="109"/>
      <c r="C86" s="109" t="s">
        <v>144</v>
      </c>
      <c r="D86" s="110"/>
      <c r="E86" s="111" t="s">
        <v>255</v>
      </c>
      <c r="F86" s="110"/>
      <c r="G86" s="112" t="n">
        <f aca="false">G89</f>
        <v>0</v>
      </c>
      <c r="H86" s="112" t="n">
        <f aca="false">TRUNC(G86,2)</f>
        <v>0</v>
      </c>
      <c r="I86" s="112" t="n">
        <f aca="false">SUM(I87:I88)</f>
        <v>0</v>
      </c>
    </row>
    <row r="87" s="82" customFormat="true" ht="18.55" hidden="false" customHeight="false" outlineLevel="0" collapsed="false">
      <c r="A87" s="113" t="s">
        <v>256</v>
      </c>
      <c r="B87" s="113" t="s">
        <v>161</v>
      </c>
      <c r="C87" s="125" t="s">
        <v>150</v>
      </c>
      <c r="D87" s="125" t="s">
        <v>180</v>
      </c>
      <c r="E87" s="115" t="s">
        <v>257</v>
      </c>
      <c r="F87" s="126" t="n">
        <v>451.2</v>
      </c>
      <c r="G87" s="117"/>
      <c r="H87" s="127" t="n">
        <f aca="false">TRUNC(F87*G87,2)</f>
        <v>0</v>
      </c>
      <c r="I87" s="118" t="n">
        <f aca="false">TRUNC((1+'BDI '!$F$30)*H87,2)</f>
        <v>0</v>
      </c>
    </row>
    <row r="88" s="82" customFormat="true" ht="24.7" hidden="false" customHeight="false" outlineLevel="0" collapsed="false">
      <c r="A88" s="113" t="s">
        <v>258</v>
      </c>
      <c r="B88" s="113" t="s">
        <v>149</v>
      </c>
      <c r="C88" s="114" t="s">
        <v>150</v>
      </c>
      <c r="D88" s="114" t="s">
        <v>180</v>
      </c>
      <c r="E88" s="115" t="s">
        <v>259</v>
      </c>
      <c r="F88" s="116" t="n">
        <v>451.2</v>
      </c>
      <c r="G88" s="117"/>
      <c r="H88" s="118" t="n">
        <f aca="false">TRUNC(F88*G88,2)</f>
        <v>0</v>
      </c>
      <c r="I88" s="118" t="n">
        <f aca="false">TRUNC((1+'BDI '!$F$30)*H88,2)</f>
        <v>0</v>
      </c>
    </row>
    <row r="89" s="82" customFormat="true" ht="18.55" hidden="false" customHeight="false" outlineLevel="0" collapsed="false">
      <c r="A89" s="119"/>
      <c r="B89" s="120"/>
      <c r="C89" s="119"/>
      <c r="D89" s="119"/>
      <c r="E89" s="121" t="s">
        <v>254</v>
      </c>
      <c r="F89" s="122"/>
      <c r="G89" s="123" t="n">
        <f aca="false">H87+H88</f>
        <v>0</v>
      </c>
      <c r="H89" s="123" t="n">
        <f aca="false">TRUNC(G89,2)</f>
        <v>0</v>
      </c>
      <c r="I89" s="123" t="n">
        <f aca="false">I86</f>
        <v>0</v>
      </c>
    </row>
    <row r="90" s="82" customFormat="true" ht="18.55" hidden="false" customHeight="false" outlineLevel="0" collapsed="false">
      <c r="A90" s="109" t="s">
        <v>260</v>
      </c>
      <c r="B90" s="109"/>
      <c r="C90" s="109" t="s">
        <v>144</v>
      </c>
      <c r="D90" s="110"/>
      <c r="E90" s="111" t="s">
        <v>261</v>
      </c>
      <c r="F90" s="110"/>
      <c r="G90" s="112" t="n">
        <f aca="false">G94</f>
        <v>0</v>
      </c>
      <c r="H90" s="112" t="n">
        <f aca="false">TRUNC(G90,2)</f>
        <v>0</v>
      </c>
      <c r="I90" s="112" t="n">
        <f aca="false">SUM(I91:I93)</f>
        <v>0</v>
      </c>
    </row>
    <row r="91" s="82" customFormat="true" ht="24.7" hidden="false" customHeight="false" outlineLevel="0" collapsed="false">
      <c r="A91" s="113" t="n">
        <v>96396</v>
      </c>
      <c r="B91" s="113" t="s">
        <v>149</v>
      </c>
      <c r="C91" s="114" t="s">
        <v>150</v>
      </c>
      <c r="D91" s="114" t="s">
        <v>180</v>
      </c>
      <c r="E91" s="115" t="s">
        <v>262</v>
      </c>
      <c r="F91" s="116" t="n">
        <v>451.2</v>
      </c>
      <c r="G91" s="117"/>
      <c r="H91" s="118" t="n">
        <f aca="false">TRUNC(F91*G91,2)</f>
        <v>0</v>
      </c>
      <c r="I91" s="118" t="n">
        <f aca="false">TRUNC((1+'BDI '!$F$30)*H91,2)</f>
        <v>0</v>
      </c>
    </row>
    <row r="92" s="82" customFormat="true" ht="18.55" hidden="false" customHeight="false" outlineLevel="0" collapsed="false">
      <c r="A92" s="113" t="s">
        <v>263</v>
      </c>
      <c r="B92" s="113" t="s">
        <v>161</v>
      </c>
      <c r="C92" s="114" t="s">
        <v>150</v>
      </c>
      <c r="D92" s="114" t="s">
        <v>195</v>
      </c>
      <c r="E92" s="115" t="s">
        <v>264</v>
      </c>
      <c r="F92" s="116" t="n">
        <v>2256</v>
      </c>
      <c r="G92" s="117"/>
      <c r="H92" s="118" t="n">
        <f aca="false">TRUNC(F92*G92,2)</f>
        <v>0</v>
      </c>
      <c r="I92" s="118" t="n">
        <f aca="false">TRUNC((1+'BDI '!$F$30)*H92,2)</f>
        <v>0</v>
      </c>
    </row>
    <row r="93" s="82" customFormat="true" ht="18.55" hidden="false" customHeight="false" outlineLevel="0" collapsed="false">
      <c r="A93" s="113" t="s">
        <v>256</v>
      </c>
      <c r="B93" s="113" t="s">
        <v>161</v>
      </c>
      <c r="C93" s="125" t="s">
        <v>150</v>
      </c>
      <c r="D93" s="125" t="s">
        <v>180</v>
      </c>
      <c r="E93" s="115" t="s">
        <v>257</v>
      </c>
      <c r="F93" s="126" t="n">
        <v>451.2</v>
      </c>
      <c r="G93" s="117"/>
      <c r="H93" s="127" t="n">
        <f aca="false">TRUNC(F93*G93,2)</f>
        <v>0</v>
      </c>
      <c r="I93" s="118" t="n">
        <f aca="false">TRUNC((1+'BDI '!$F$30)*H93,2)</f>
        <v>0</v>
      </c>
    </row>
    <row r="94" s="82" customFormat="true" ht="18.55" hidden="false" customHeight="false" outlineLevel="0" collapsed="false">
      <c r="A94" s="119"/>
      <c r="B94" s="120"/>
      <c r="C94" s="119"/>
      <c r="D94" s="119"/>
      <c r="E94" s="121" t="s">
        <v>260</v>
      </c>
      <c r="F94" s="122"/>
      <c r="G94" s="123" t="n">
        <f aca="false">H91+H92+H93</f>
        <v>0</v>
      </c>
      <c r="H94" s="123" t="n">
        <f aca="false">TRUNC(G94,2)</f>
        <v>0</v>
      </c>
      <c r="I94" s="123" t="n">
        <f aca="false">I90</f>
        <v>0</v>
      </c>
    </row>
    <row r="95" s="82" customFormat="true" ht="18.55" hidden="false" customHeight="false" outlineLevel="0" collapsed="false">
      <c r="A95" s="109" t="s">
        <v>265</v>
      </c>
      <c r="B95" s="109"/>
      <c r="C95" s="109" t="s">
        <v>144</v>
      </c>
      <c r="D95" s="110"/>
      <c r="E95" s="111" t="s">
        <v>266</v>
      </c>
      <c r="F95" s="110"/>
      <c r="G95" s="112" t="n">
        <f aca="false">G100</f>
        <v>0</v>
      </c>
      <c r="H95" s="112" t="n">
        <f aca="false">TRUNC(G95,2)</f>
        <v>0</v>
      </c>
      <c r="I95" s="112" t="n">
        <f aca="false">SUM(I96:I99)</f>
        <v>0</v>
      </c>
    </row>
    <row r="96" s="82" customFormat="true" ht="18.55" hidden="false" customHeight="false" outlineLevel="0" collapsed="false">
      <c r="A96" s="113" t="n">
        <v>96401</v>
      </c>
      <c r="B96" s="113" t="s">
        <v>149</v>
      </c>
      <c r="C96" s="114" t="s">
        <v>150</v>
      </c>
      <c r="D96" s="114" t="s">
        <v>153</v>
      </c>
      <c r="E96" s="115" t="s">
        <v>267</v>
      </c>
      <c r="F96" s="116" t="n">
        <v>2256</v>
      </c>
      <c r="G96" s="117"/>
      <c r="H96" s="118" t="n">
        <f aca="false">TRUNC(F96*G96,2)</f>
        <v>0</v>
      </c>
      <c r="I96" s="118" t="n">
        <f aca="false">TRUNC((1+'BDI '!$F$30)*H96,2)</f>
        <v>0</v>
      </c>
    </row>
    <row r="97" s="82" customFormat="true" ht="18.55" hidden="false" customHeight="false" outlineLevel="0" collapsed="false">
      <c r="A97" s="113" t="s">
        <v>268</v>
      </c>
      <c r="B97" s="113" t="s">
        <v>161</v>
      </c>
      <c r="C97" s="125" t="s">
        <v>150</v>
      </c>
      <c r="D97" s="125" t="s">
        <v>153</v>
      </c>
      <c r="E97" s="115" t="s">
        <v>269</v>
      </c>
      <c r="F97" s="126" t="n">
        <v>2256</v>
      </c>
      <c r="G97" s="117"/>
      <c r="H97" s="127" t="n">
        <f aca="false">TRUNC(F97*G97,2)</f>
        <v>0</v>
      </c>
      <c r="I97" s="118" t="n">
        <f aca="false">TRUNC((1+'BDI '!$F$30)*H97,2)</f>
        <v>0</v>
      </c>
    </row>
    <row r="98" s="82" customFormat="true" ht="24.7" hidden="false" customHeight="false" outlineLevel="0" collapsed="false">
      <c r="A98" s="113" t="s">
        <v>270</v>
      </c>
      <c r="B98" s="113" t="s">
        <v>161</v>
      </c>
      <c r="C98" s="125" t="s">
        <v>150</v>
      </c>
      <c r="D98" s="125" t="s">
        <v>180</v>
      </c>
      <c r="E98" s="115" t="s">
        <v>271</v>
      </c>
      <c r="F98" s="126" t="n">
        <v>112.8</v>
      </c>
      <c r="G98" s="117"/>
      <c r="H98" s="127" t="n">
        <f aca="false">TRUNC(F98*G98,2)</f>
        <v>0</v>
      </c>
      <c r="I98" s="118" t="n">
        <f aca="false">TRUNC((1+'BDI '!$F$30)*H98,2)</f>
        <v>0</v>
      </c>
    </row>
    <row r="99" s="82" customFormat="true" ht="24.7" hidden="false" customHeight="false" outlineLevel="0" collapsed="false">
      <c r="A99" s="113" t="s">
        <v>272</v>
      </c>
      <c r="B99" s="113" t="s">
        <v>161</v>
      </c>
      <c r="C99" s="114" t="s">
        <v>150</v>
      </c>
      <c r="D99" s="114" t="s">
        <v>195</v>
      </c>
      <c r="E99" s="115" t="s">
        <v>273</v>
      </c>
      <c r="F99" s="116" t="n">
        <v>2707.2</v>
      </c>
      <c r="G99" s="117"/>
      <c r="H99" s="118" t="n">
        <f aca="false">TRUNC(F99*G99,2)</f>
        <v>0</v>
      </c>
      <c r="I99" s="118" t="n">
        <f aca="false">TRUNC((1+'BDI '!$F$30)*H99,2)</f>
        <v>0</v>
      </c>
    </row>
    <row r="100" s="82" customFormat="true" ht="18.55" hidden="false" customHeight="false" outlineLevel="0" collapsed="false">
      <c r="A100" s="119"/>
      <c r="B100" s="120"/>
      <c r="C100" s="119"/>
      <c r="D100" s="119"/>
      <c r="E100" s="121" t="s">
        <v>265</v>
      </c>
      <c r="F100" s="122"/>
      <c r="G100" s="123" t="n">
        <f aca="false">H96+H97+H98+H99</f>
        <v>0</v>
      </c>
      <c r="H100" s="123" t="n">
        <f aca="false">TRUNC(G100,2)</f>
        <v>0</v>
      </c>
      <c r="I100" s="123" t="n">
        <f aca="false">I95</f>
        <v>0</v>
      </c>
    </row>
    <row r="101" s="82" customFormat="true" ht="18.55" hidden="false" customHeight="false" outlineLevel="0" collapsed="false">
      <c r="A101" s="109" t="s">
        <v>274</v>
      </c>
      <c r="B101" s="109"/>
      <c r="C101" s="109" t="s">
        <v>144</v>
      </c>
      <c r="D101" s="110"/>
      <c r="E101" s="111" t="s">
        <v>275</v>
      </c>
      <c r="F101" s="110"/>
      <c r="G101" s="112" t="n">
        <f aca="false">G103</f>
        <v>0</v>
      </c>
      <c r="H101" s="112" t="n">
        <f aca="false">TRUNC(G101,2)</f>
        <v>0</v>
      </c>
      <c r="I101" s="112" t="n">
        <f aca="false">I102</f>
        <v>0</v>
      </c>
    </row>
    <row r="102" s="82" customFormat="true" ht="18.55" hidden="false" customHeight="false" outlineLevel="0" collapsed="false">
      <c r="A102" s="113" t="n">
        <v>72947</v>
      </c>
      <c r="B102" s="113" t="s">
        <v>149</v>
      </c>
      <c r="C102" s="114" t="s">
        <v>150</v>
      </c>
      <c r="D102" s="114" t="s">
        <v>153</v>
      </c>
      <c r="E102" s="115" t="s">
        <v>276</v>
      </c>
      <c r="F102" s="116" t="n">
        <v>216.63</v>
      </c>
      <c r="G102" s="117"/>
      <c r="H102" s="118" t="n">
        <f aca="false">TRUNC(F102*G102,2)</f>
        <v>0</v>
      </c>
      <c r="I102" s="118" t="n">
        <f aca="false">TRUNC((1+'BDI '!$F$30)*H102,2)</f>
        <v>0</v>
      </c>
    </row>
    <row r="103" s="82" customFormat="true" ht="18.55" hidden="false" customHeight="false" outlineLevel="0" collapsed="false">
      <c r="A103" s="119"/>
      <c r="B103" s="120"/>
      <c r="C103" s="119"/>
      <c r="D103" s="119"/>
      <c r="E103" s="121" t="s">
        <v>274</v>
      </c>
      <c r="F103" s="122"/>
      <c r="G103" s="123" t="n">
        <f aca="false">H102</f>
        <v>0</v>
      </c>
      <c r="H103" s="123" t="n">
        <f aca="false">TRUNC(G103,2)</f>
        <v>0</v>
      </c>
      <c r="I103" s="123" t="n">
        <f aca="false">I101</f>
        <v>0</v>
      </c>
    </row>
    <row r="104" s="82" customFormat="true" ht="18.55" hidden="false" customHeight="false" outlineLevel="0" collapsed="false">
      <c r="A104" s="119"/>
      <c r="B104" s="120"/>
      <c r="C104" s="119"/>
      <c r="D104" s="119"/>
      <c r="E104" s="128" t="s">
        <v>247</v>
      </c>
      <c r="F104" s="129"/>
      <c r="G104" s="130" t="n">
        <f aca="false">H85+H89+H94+H100+H103</f>
        <v>0</v>
      </c>
      <c r="H104" s="130" t="n">
        <f aca="false">TRUNC(G104,2)</f>
        <v>0</v>
      </c>
      <c r="I104" s="130" t="n">
        <f aca="false">I81</f>
        <v>0</v>
      </c>
    </row>
    <row r="105" s="82" customFormat="true" ht="18.55" hidden="false" customHeight="false" outlineLevel="0" collapsed="false">
      <c r="A105" s="105" t="s">
        <v>277</v>
      </c>
      <c r="B105" s="105"/>
      <c r="C105" s="105" t="s">
        <v>144</v>
      </c>
      <c r="D105" s="106"/>
      <c r="E105" s="107" t="s">
        <v>278</v>
      </c>
      <c r="F105" s="106"/>
      <c r="G105" s="108" t="n">
        <f aca="false">G118</f>
        <v>0</v>
      </c>
      <c r="H105" s="108" t="n">
        <f aca="false">TRUNC(G105,2)</f>
        <v>0</v>
      </c>
      <c r="I105" s="108" t="n">
        <f aca="false">I106+I114</f>
        <v>0</v>
      </c>
    </row>
    <row r="106" s="82" customFormat="true" ht="18.55" hidden="false" customHeight="false" outlineLevel="0" collapsed="false">
      <c r="A106" s="109" t="s">
        <v>279</v>
      </c>
      <c r="B106" s="109"/>
      <c r="C106" s="109" t="s">
        <v>144</v>
      </c>
      <c r="D106" s="110"/>
      <c r="E106" s="111" t="s">
        <v>280</v>
      </c>
      <c r="F106" s="110"/>
      <c r="G106" s="112" t="n">
        <f aca="false">G113</f>
        <v>0</v>
      </c>
      <c r="H106" s="112" t="n">
        <f aca="false">TRUNC(G106,2)</f>
        <v>0</v>
      </c>
      <c r="I106" s="112" t="n">
        <f aca="false">SUM(I107:I112)</f>
        <v>0</v>
      </c>
    </row>
    <row r="107" s="82" customFormat="true" ht="18.55" hidden="false" customHeight="false" outlineLevel="0" collapsed="false">
      <c r="A107" s="113" t="n">
        <v>97625</v>
      </c>
      <c r="B107" s="113" t="s">
        <v>149</v>
      </c>
      <c r="C107" s="114" t="s">
        <v>150</v>
      </c>
      <c r="D107" s="114" t="s">
        <v>180</v>
      </c>
      <c r="E107" s="115" t="s">
        <v>281</v>
      </c>
      <c r="F107" s="116" t="n">
        <v>119.04</v>
      </c>
      <c r="G107" s="117"/>
      <c r="H107" s="118" t="n">
        <f aca="false">TRUNC(F107*G107,2)</f>
        <v>0</v>
      </c>
      <c r="I107" s="118" t="n">
        <f aca="false">TRUNC((1+'BDI '!$F$30)*H107,2)</f>
        <v>0</v>
      </c>
    </row>
    <row r="108" s="82" customFormat="true" ht="18.55" hidden="false" customHeight="false" outlineLevel="0" collapsed="false">
      <c r="A108" s="113" t="s">
        <v>282</v>
      </c>
      <c r="B108" s="113" t="s">
        <v>161</v>
      </c>
      <c r="C108" s="114" t="s">
        <v>150</v>
      </c>
      <c r="D108" s="114" t="s">
        <v>180</v>
      </c>
      <c r="E108" s="115" t="s">
        <v>283</v>
      </c>
      <c r="F108" s="116" t="n">
        <v>119.04</v>
      </c>
      <c r="G108" s="117"/>
      <c r="H108" s="118" t="n">
        <f aca="false">TRUNC(F108*G108,2)</f>
        <v>0</v>
      </c>
      <c r="I108" s="118" t="n">
        <f aca="false">TRUNC((1+'BDI '!$F$30)*H108,2)</f>
        <v>0</v>
      </c>
    </row>
    <row r="109" s="82" customFormat="true" ht="18.55" hidden="false" customHeight="false" outlineLevel="0" collapsed="false">
      <c r="A109" s="113" t="n">
        <v>95878</v>
      </c>
      <c r="B109" s="113" t="s">
        <v>149</v>
      </c>
      <c r="C109" s="114" t="s">
        <v>150</v>
      </c>
      <c r="D109" s="114" t="s">
        <v>182</v>
      </c>
      <c r="E109" s="115" t="s">
        <v>183</v>
      </c>
      <c r="F109" s="116" t="n">
        <v>2306.46</v>
      </c>
      <c r="G109" s="117"/>
      <c r="H109" s="118" t="n">
        <f aca="false">TRUNC(F109*G109,2)</f>
        <v>0</v>
      </c>
      <c r="I109" s="118" t="n">
        <f aca="false">TRUNC((1+'BDI '!$F$30)*H109,2)</f>
        <v>0</v>
      </c>
    </row>
    <row r="110" s="82" customFormat="true" ht="18.55" hidden="false" customHeight="false" outlineLevel="0" collapsed="false">
      <c r="A110" s="113" t="n">
        <v>97647</v>
      </c>
      <c r="B110" s="113" t="s">
        <v>149</v>
      </c>
      <c r="C110" s="114" t="s">
        <v>150</v>
      </c>
      <c r="D110" s="114" t="s">
        <v>153</v>
      </c>
      <c r="E110" s="115" t="s">
        <v>284</v>
      </c>
      <c r="F110" s="116" t="n">
        <v>533.26</v>
      </c>
      <c r="G110" s="117"/>
      <c r="H110" s="118" t="n">
        <f aca="false">TRUNC(F110*G110,2)</f>
        <v>0</v>
      </c>
      <c r="I110" s="118" t="n">
        <f aca="false">TRUNC((1+'BDI '!$F$30)*H110,2)</f>
        <v>0</v>
      </c>
    </row>
    <row r="111" s="82" customFormat="true" ht="18.55" hidden="false" customHeight="false" outlineLevel="0" collapsed="false">
      <c r="A111" s="113" t="s">
        <v>285</v>
      </c>
      <c r="B111" s="113" t="s">
        <v>161</v>
      </c>
      <c r="C111" s="114" t="s">
        <v>150</v>
      </c>
      <c r="D111" s="114" t="s">
        <v>153</v>
      </c>
      <c r="E111" s="115" t="s">
        <v>286</v>
      </c>
      <c r="F111" s="116" t="n">
        <v>533.26</v>
      </c>
      <c r="G111" s="117"/>
      <c r="H111" s="118" t="n">
        <f aca="false">TRUNC(F111*G111,2)</f>
        <v>0</v>
      </c>
      <c r="I111" s="118" t="n">
        <f aca="false">TRUNC((1+'BDI '!$F$30)*H111,2)</f>
        <v>0</v>
      </c>
    </row>
    <row r="112" s="82" customFormat="true" ht="18.55" hidden="false" customHeight="false" outlineLevel="0" collapsed="false">
      <c r="A112" s="113" t="s">
        <v>287</v>
      </c>
      <c r="B112" s="113" t="s">
        <v>161</v>
      </c>
      <c r="C112" s="114" t="s">
        <v>150</v>
      </c>
      <c r="D112" s="114" t="s">
        <v>153</v>
      </c>
      <c r="E112" s="115" t="s">
        <v>288</v>
      </c>
      <c r="F112" s="116" t="n">
        <v>462.27</v>
      </c>
      <c r="G112" s="117"/>
      <c r="H112" s="118" t="n">
        <f aca="false">TRUNC(F112*G112,2)</f>
        <v>0</v>
      </c>
      <c r="I112" s="118" t="n">
        <f aca="false">TRUNC((1+'BDI '!$F$30)*H112,2)</f>
        <v>0</v>
      </c>
    </row>
    <row r="113" s="82" customFormat="true" ht="18.55" hidden="false" customHeight="false" outlineLevel="0" collapsed="false">
      <c r="A113" s="119"/>
      <c r="B113" s="120"/>
      <c r="C113" s="119"/>
      <c r="D113" s="119"/>
      <c r="E113" s="121" t="s">
        <v>279</v>
      </c>
      <c r="F113" s="122"/>
      <c r="G113" s="123" t="n">
        <f aca="false">H107+H108+H109+H110+H111+H112</f>
        <v>0</v>
      </c>
      <c r="H113" s="123" t="n">
        <f aca="false">TRUNC(G113,2)</f>
        <v>0</v>
      </c>
      <c r="I113" s="123" t="n">
        <f aca="false">I106</f>
        <v>0</v>
      </c>
    </row>
    <row r="114" s="82" customFormat="true" ht="18.55" hidden="false" customHeight="false" outlineLevel="0" collapsed="false">
      <c r="A114" s="109" t="s">
        <v>289</v>
      </c>
      <c r="B114" s="109"/>
      <c r="C114" s="109" t="s">
        <v>144</v>
      </c>
      <c r="D114" s="110"/>
      <c r="E114" s="111" t="s">
        <v>290</v>
      </c>
      <c r="F114" s="110"/>
      <c r="G114" s="112" t="n">
        <f aca="false">G117</f>
        <v>0</v>
      </c>
      <c r="H114" s="112" t="n">
        <f aca="false">TRUNC(G114,2)</f>
        <v>0</v>
      </c>
      <c r="I114" s="112" t="n">
        <f aca="false">SUM(I115:I116)</f>
        <v>0</v>
      </c>
    </row>
    <row r="115" s="82" customFormat="true" ht="18.55" hidden="false" customHeight="false" outlineLevel="0" collapsed="false">
      <c r="A115" s="113" t="n">
        <v>97636</v>
      </c>
      <c r="B115" s="113" t="s">
        <v>149</v>
      </c>
      <c r="C115" s="114" t="s">
        <v>150</v>
      </c>
      <c r="D115" s="114" t="s">
        <v>153</v>
      </c>
      <c r="E115" s="115" t="s">
        <v>291</v>
      </c>
      <c r="F115" s="116" t="n">
        <v>425</v>
      </c>
      <c r="G115" s="117"/>
      <c r="H115" s="118" t="n">
        <f aca="false">TRUNC(F115*G115,2)</f>
        <v>0</v>
      </c>
      <c r="I115" s="118" t="n">
        <f aca="false">TRUNC((1+'BDI '!$F$30)*H115,2)</f>
        <v>0</v>
      </c>
    </row>
    <row r="116" s="82" customFormat="true" ht="18.55" hidden="false" customHeight="false" outlineLevel="0" collapsed="false">
      <c r="A116" s="113" t="n">
        <v>95878</v>
      </c>
      <c r="B116" s="113" t="s">
        <v>149</v>
      </c>
      <c r="C116" s="114" t="s">
        <v>150</v>
      </c>
      <c r="D116" s="114" t="s">
        <v>182</v>
      </c>
      <c r="E116" s="115" t="s">
        <v>183</v>
      </c>
      <c r="F116" s="116" t="n">
        <v>790.5</v>
      </c>
      <c r="G116" s="117"/>
      <c r="H116" s="118" t="n">
        <f aca="false">TRUNC(F116*G116,2)</f>
        <v>0</v>
      </c>
      <c r="I116" s="118" t="n">
        <f aca="false">TRUNC((1+'BDI '!$F$30)*H116,2)</f>
        <v>0</v>
      </c>
    </row>
    <row r="117" s="82" customFormat="true" ht="18.55" hidden="false" customHeight="false" outlineLevel="0" collapsed="false">
      <c r="A117" s="119"/>
      <c r="B117" s="120"/>
      <c r="C117" s="119"/>
      <c r="D117" s="119"/>
      <c r="E117" s="121" t="s">
        <v>289</v>
      </c>
      <c r="F117" s="122"/>
      <c r="G117" s="123" t="n">
        <f aca="false">H115+H116</f>
        <v>0</v>
      </c>
      <c r="H117" s="123" t="n">
        <f aca="false">TRUNC(G117,2)</f>
        <v>0</v>
      </c>
      <c r="I117" s="123" t="n">
        <f aca="false">I114</f>
        <v>0</v>
      </c>
    </row>
    <row r="118" s="82" customFormat="true" ht="18.55" hidden="false" customHeight="false" outlineLevel="0" collapsed="false">
      <c r="A118" s="119"/>
      <c r="B118" s="120"/>
      <c r="C118" s="119"/>
      <c r="D118" s="119"/>
      <c r="E118" s="128" t="s">
        <v>277</v>
      </c>
      <c r="F118" s="129"/>
      <c r="G118" s="130" t="n">
        <f aca="false">H113+H117</f>
        <v>0</v>
      </c>
      <c r="H118" s="130" t="n">
        <f aca="false">TRUNC(G118,2)</f>
        <v>0</v>
      </c>
      <c r="I118" s="130" t="n">
        <f aca="false">I105</f>
        <v>0</v>
      </c>
    </row>
    <row r="119" s="82" customFormat="true" ht="18.55" hidden="false" customHeight="false" outlineLevel="0" collapsed="false">
      <c r="A119" s="119"/>
      <c r="B119" s="120"/>
      <c r="C119" s="119"/>
      <c r="D119" s="119"/>
      <c r="E119" s="138" t="s">
        <v>108</v>
      </c>
      <c r="F119" s="139"/>
      <c r="G119" s="140" t="n">
        <f aca="false">H24+H27+H33+H80+H104+H118</f>
        <v>0</v>
      </c>
      <c r="H119" s="140" t="n">
        <f aca="false">TRUNC(G119,2)</f>
        <v>0</v>
      </c>
      <c r="I119" s="140" t="n">
        <f aca="false">I7</f>
        <v>0</v>
      </c>
    </row>
    <row r="120" s="82" customFormat="true" ht="18.55" hidden="false" customHeight="false" outlineLevel="0" collapsed="false">
      <c r="A120" s="141" t="s">
        <v>110</v>
      </c>
      <c r="B120" s="141"/>
      <c r="C120" s="101" t="s">
        <v>144</v>
      </c>
      <c r="D120" s="102"/>
      <c r="E120" s="103" t="s">
        <v>111</v>
      </c>
      <c r="F120" s="102"/>
      <c r="G120" s="104" t="n">
        <f aca="false">G488</f>
        <v>0</v>
      </c>
      <c r="H120" s="104" t="n">
        <f aca="false">TRUNC(G120,2)</f>
        <v>0</v>
      </c>
      <c r="I120" s="104" t="n">
        <f aca="false">I121+I147+I185+I438+I442+I467+I484</f>
        <v>0</v>
      </c>
    </row>
    <row r="121" s="82" customFormat="true" ht="18.55" hidden="false" customHeight="false" outlineLevel="0" collapsed="false">
      <c r="A121" s="105" t="s">
        <v>292</v>
      </c>
      <c r="B121" s="105"/>
      <c r="C121" s="105" t="s">
        <v>144</v>
      </c>
      <c r="D121" s="106"/>
      <c r="E121" s="107" t="s">
        <v>293</v>
      </c>
      <c r="F121" s="106"/>
      <c r="G121" s="108" t="n">
        <f aca="false">G146</f>
        <v>0</v>
      </c>
      <c r="H121" s="108" t="n">
        <f aca="false">TRUNC(G121,2)</f>
        <v>0</v>
      </c>
      <c r="I121" s="108" t="n">
        <f aca="false">I122+I129+I136+I143</f>
        <v>0</v>
      </c>
    </row>
    <row r="122" s="82" customFormat="true" ht="18.55" hidden="false" customHeight="false" outlineLevel="0" collapsed="false">
      <c r="A122" s="109" t="s">
        <v>294</v>
      </c>
      <c r="B122" s="109"/>
      <c r="C122" s="109" t="s">
        <v>144</v>
      </c>
      <c r="D122" s="110"/>
      <c r="E122" s="111" t="s">
        <v>295</v>
      </c>
      <c r="F122" s="110"/>
      <c r="G122" s="112" t="n">
        <f aca="false">G128</f>
        <v>0</v>
      </c>
      <c r="H122" s="112" t="n">
        <f aca="false">TRUNC(G122,2)</f>
        <v>0</v>
      </c>
      <c r="I122" s="112" t="n">
        <f aca="false">SUM(I123:I127)</f>
        <v>0</v>
      </c>
    </row>
    <row r="123" s="82" customFormat="true" ht="18.55" hidden="false" customHeight="false" outlineLevel="0" collapsed="false">
      <c r="A123" s="113" t="n">
        <v>95583</v>
      </c>
      <c r="B123" s="113" t="s">
        <v>149</v>
      </c>
      <c r="C123" s="114" t="s">
        <v>150</v>
      </c>
      <c r="D123" s="114" t="s">
        <v>228</v>
      </c>
      <c r="E123" s="115" t="s">
        <v>296</v>
      </c>
      <c r="F123" s="116" t="n">
        <v>354</v>
      </c>
      <c r="G123" s="117"/>
      <c r="H123" s="118" t="n">
        <f aca="false">TRUNC(F123*G123,2)</f>
        <v>0</v>
      </c>
      <c r="I123" s="118" t="n">
        <f aca="false">TRUNC((1+'BDI '!$F$30)*H123,2)</f>
        <v>0</v>
      </c>
    </row>
    <row r="124" s="82" customFormat="true" ht="18.55" hidden="false" customHeight="false" outlineLevel="0" collapsed="false">
      <c r="A124" s="113" t="n">
        <v>95577</v>
      </c>
      <c r="B124" s="113" t="s">
        <v>149</v>
      </c>
      <c r="C124" s="114" t="s">
        <v>150</v>
      </c>
      <c r="D124" s="114" t="s">
        <v>228</v>
      </c>
      <c r="E124" s="115" t="s">
        <v>297</v>
      </c>
      <c r="F124" s="116" t="n">
        <v>1632</v>
      </c>
      <c r="G124" s="117"/>
      <c r="H124" s="118" t="n">
        <f aca="false">TRUNC(F124*G124,2)</f>
        <v>0</v>
      </c>
      <c r="I124" s="118" t="n">
        <f aca="false">TRUNC((1+'BDI '!$F$30)*H124,2)</f>
        <v>0</v>
      </c>
    </row>
    <row r="125" s="82" customFormat="true" ht="18.55" hidden="false" customHeight="false" outlineLevel="0" collapsed="false">
      <c r="A125" s="113" t="s">
        <v>298</v>
      </c>
      <c r="B125" s="113" t="s">
        <v>149</v>
      </c>
      <c r="C125" s="114" t="s">
        <v>150</v>
      </c>
      <c r="D125" s="114" t="s">
        <v>173</v>
      </c>
      <c r="E125" s="115" t="s">
        <v>299</v>
      </c>
      <c r="F125" s="116" t="n">
        <v>1825</v>
      </c>
      <c r="G125" s="117"/>
      <c r="H125" s="118" t="n">
        <f aca="false">TRUNC(F125*G125,2)</f>
        <v>0</v>
      </c>
      <c r="I125" s="118" t="n">
        <f aca="false">TRUNC((1+'BDI '!$F$30)*H125,2)</f>
        <v>0</v>
      </c>
    </row>
    <row r="126" s="82" customFormat="true" ht="18.55" hidden="false" customHeight="false" outlineLevel="0" collapsed="false">
      <c r="A126" s="113" t="s">
        <v>300</v>
      </c>
      <c r="B126" s="113" t="s">
        <v>149</v>
      </c>
      <c r="C126" s="114" t="s">
        <v>150</v>
      </c>
      <c r="D126" s="114" t="s">
        <v>173</v>
      </c>
      <c r="E126" s="115" t="s">
        <v>301</v>
      </c>
      <c r="F126" s="116" t="n">
        <v>460</v>
      </c>
      <c r="G126" s="117"/>
      <c r="H126" s="118" t="n">
        <f aca="false">TRUNC(F126*G126,2)</f>
        <v>0</v>
      </c>
      <c r="I126" s="118" t="n">
        <f aca="false">TRUNC((1+'BDI '!$F$30)*H126,2)</f>
        <v>0</v>
      </c>
    </row>
    <row r="127" s="82" customFormat="true" ht="18.55" hidden="false" customHeight="false" outlineLevel="0" collapsed="false">
      <c r="A127" s="113" t="n">
        <v>95601</v>
      </c>
      <c r="B127" s="113" t="s">
        <v>149</v>
      </c>
      <c r="C127" s="114" t="s">
        <v>150</v>
      </c>
      <c r="D127" s="114" t="s">
        <v>151</v>
      </c>
      <c r="E127" s="115" t="s">
        <v>302</v>
      </c>
      <c r="F127" s="116" t="n">
        <v>129</v>
      </c>
      <c r="G127" s="117"/>
      <c r="H127" s="118" t="n">
        <f aca="false">TRUNC(F127*G127,2)</f>
        <v>0</v>
      </c>
      <c r="I127" s="118" t="n">
        <f aca="false">TRUNC((1+'BDI '!$F$30)*H127,2)</f>
        <v>0</v>
      </c>
    </row>
    <row r="128" s="82" customFormat="true" ht="18.55" hidden="false" customHeight="false" outlineLevel="0" collapsed="false">
      <c r="A128" s="119"/>
      <c r="B128" s="119"/>
      <c r="C128" s="119"/>
      <c r="D128" s="119"/>
      <c r="E128" s="121" t="s">
        <v>294</v>
      </c>
      <c r="F128" s="122"/>
      <c r="G128" s="123" t="n">
        <f aca="false">H123+H124+H125+H126+H127</f>
        <v>0</v>
      </c>
      <c r="H128" s="123" t="n">
        <f aca="false">TRUNC(G128,2)</f>
        <v>0</v>
      </c>
      <c r="I128" s="123" t="n">
        <f aca="false">I122</f>
        <v>0</v>
      </c>
    </row>
    <row r="129" s="82" customFormat="true" ht="18.55" hidden="false" customHeight="false" outlineLevel="0" collapsed="false">
      <c r="A129" s="109" t="s">
        <v>303</v>
      </c>
      <c r="B129" s="109"/>
      <c r="C129" s="109" t="s">
        <v>144</v>
      </c>
      <c r="D129" s="110"/>
      <c r="E129" s="111" t="s">
        <v>304</v>
      </c>
      <c r="F129" s="110"/>
      <c r="G129" s="112" t="n">
        <f aca="false">G135</f>
        <v>0</v>
      </c>
      <c r="H129" s="112" t="n">
        <f aca="false">TRUNC(G129,2)</f>
        <v>0</v>
      </c>
      <c r="I129" s="112" t="n">
        <f aca="false">SUM(I130:I134)</f>
        <v>0</v>
      </c>
    </row>
    <row r="130" s="82" customFormat="true" ht="18.55" hidden="false" customHeight="false" outlineLevel="0" collapsed="false">
      <c r="A130" s="113" t="n">
        <v>95583</v>
      </c>
      <c r="B130" s="113" t="s">
        <v>149</v>
      </c>
      <c r="C130" s="114" t="s">
        <v>150</v>
      </c>
      <c r="D130" s="114" t="s">
        <v>228</v>
      </c>
      <c r="E130" s="115" t="s">
        <v>296</v>
      </c>
      <c r="F130" s="116" t="n">
        <v>796</v>
      </c>
      <c r="G130" s="117"/>
      <c r="H130" s="118" t="n">
        <f aca="false">TRUNC(F130*G130,2)</f>
        <v>0</v>
      </c>
      <c r="I130" s="118" t="n">
        <f aca="false">TRUNC((1+'BDI '!$F$30)*H130,2)</f>
        <v>0</v>
      </c>
    </row>
    <row r="131" s="82" customFormat="true" ht="18.55" hidden="false" customHeight="false" outlineLevel="0" collapsed="false">
      <c r="A131" s="113" t="n">
        <v>95577</v>
      </c>
      <c r="B131" s="113" t="s">
        <v>149</v>
      </c>
      <c r="C131" s="114" t="s">
        <v>150</v>
      </c>
      <c r="D131" s="114" t="s">
        <v>228</v>
      </c>
      <c r="E131" s="115" t="s">
        <v>297</v>
      </c>
      <c r="F131" s="116" t="n">
        <v>3440</v>
      </c>
      <c r="G131" s="117"/>
      <c r="H131" s="118" t="n">
        <f aca="false">TRUNC(F131*G131,2)</f>
        <v>0</v>
      </c>
      <c r="I131" s="118" t="n">
        <f aca="false">TRUNC((1+'BDI '!$F$30)*H131,2)</f>
        <v>0</v>
      </c>
    </row>
    <row r="132" s="82" customFormat="true" ht="18.55" hidden="false" customHeight="false" outlineLevel="0" collapsed="false">
      <c r="A132" s="113" t="s">
        <v>298</v>
      </c>
      <c r="B132" s="113" t="s">
        <v>149</v>
      </c>
      <c r="C132" s="114" t="s">
        <v>150</v>
      </c>
      <c r="D132" s="114" t="s">
        <v>173</v>
      </c>
      <c r="E132" s="115" t="s">
        <v>299</v>
      </c>
      <c r="F132" s="116" t="n">
        <v>2805</v>
      </c>
      <c r="G132" s="117"/>
      <c r="H132" s="118" t="n">
        <f aca="false">TRUNC(F132*G132,2)</f>
        <v>0</v>
      </c>
      <c r="I132" s="118" t="n">
        <f aca="false">TRUNC((1+'BDI '!$F$30)*H132,2)</f>
        <v>0</v>
      </c>
    </row>
    <row r="133" s="82" customFormat="true" ht="18.55" hidden="false" customHeight="false" outlineLevel="0" collapsed="false">
      <c r="A133" s="113" t="s">
        <v>300</v>
      </c>
      <c r="B133" s="113" t="s">
        <v>149</v>
      </c>
      <c r="C133" s="114" t="s">
        <v>150</v>
      </c>
      <c r="D133" s="114" t="s">
        <v>173</v>
      </c>
      <c r="E133" s="115" t="s">
        <v>301</v>
      </c>
      <c r="F133" s="116" t="n">
        <v>2340</v>
      </c>
      <c r="G133" s="117"/>
      <c r="H133" s="118" t="n">
        <f aca="false">TRUNC(F133*G133,2)</f>
        <v>0</v>
      </c>
      <c r="I133" s="118" t="n">
        <f aca="false">TRUNC((1+'BDI '!$F$30)*H133,2)</f>
        <v>0</v>
      </c>
    </row>
    <row r="134" s="82" customFormat="true" ht="18.55" hidden="false" customHeight="false" outlineLevel="0" collapsed="false">
      <c r="A134" s="113" t="n">
        <v>95601</v>
      </c>
      <c r="B134" s="113" t="s">
        <v>149</v>
      </c>
      <c r="C134" s="114" t="s">
        <v>150</v>
      </c>
      <c r="D134" s="114" t="s">
        <v>151</v>
      </c>
      <c r="E134" s="115" t="s">
        <v>302</v>
      </c>
      <c r="F134" s="116" t="n">
        <v>272</v>
      </c>
      <c r="G134" s="117"/>
      <c r="H134" s="118" t="n">
        <f aca="false">TRUNC(F134*G134,2)</f>
        <v>0</v>
      </c>
      <c r="I134" s="118" t="n">
        <f aca="false">TRUNC((1+'BDI '!$F$30)*H134,2)</f>
        <v>0</v>
      </c>
    </row>
    <row r="135" s="82" customFormat="true" ht="18.55" hidden="false" customHeight="false" outlineLevel="0" collapsed="false">
      <c r="A135" s="119"/>
      <c r="B135" s="119"/>
      <c r="C135" s="119"/>
      <c r="D135" s="119"/>
      <c r="E135" s="121" t="s">
        <v>303</v>
      </c>
      <c r="F135" s="122"/>
      <c r="G135" s="123" t="n">
        <f aca="false">H130+H131+H132+H133+H134</f>
        <v>0</v>
      </c>
      <c r="H135" s="123" t="n">
        <f aca="false">TRUNC(G135,2)</f>
        <v>0</v>
      </c>
      <c r="I135" s="123" t="n">
        <f aca="false">I129</f>
        <v>0</v>
      </c>
    </row>
    <row r="136" s="82" customFormat="true" ht="18.55" hidden="false" customHeight="false" outlineLevel="0" collapsed="false">
      <c r="A136" s="109" t="s">
        <v>305</v>
      </c>
      <c r="B136" s="109"/>
      <c r="C136" s="109" t="s">
        <v>144</v>
      </c>
      <c r="D136" s="110"/>
      <c r="E136" s="111" t="s">
        <v>306</v>
      </c>
      <c r="F136" s="110"/>
      <c r="G136" s="112" t="n">
        <f aca="false">G142</f>
        <v>0</v>
      </c>
      <c r="H136" s="112" t="n">
        <f aca="false">TRUNC(G136,2)</f>
        <v>0</v>
      </c>
      <c r="I136" s="112" t="n">
        <f aca="false">SUM(I137:I141)</f>
        <v>0</v>
      </c>
    </row>
    <row r="137" s="82" customFormat="true" ht="18.55" hidden="false" customHeight="false" outlineLevel="0" collapsed="false">
      <c r="A137" s="113" t="n">
        <v>95583</v>
      </c>
      <c r="B137" s="113" t="s">
        <v>149</v>
      </c>
      <c r="C137" s="114" t="s">
        <v>150</v>
      </c>
      <c r="D137" s="114" t="s">
        <v>228</v>
      </c>
      <c r="E137" s="115" t="s">
        <v>296</v>
      </c>
      <c r="F137" s="116" t="n">
        <v>250</v>
      </c>
      <c r="G137" s="117"/>
      <c r="H137" s="118" t="n">
        <f aca="false">TRUNC(F137*G137,2)</f>
        <v>0</v>
      </c>
      <c r="I137" s="118" t="n">
        <f aca="false">TRUNC((1+'BDI '!$F$30)*H137,2)</f>
        <v>0</v>
      </c>
    </row>
    <row r="138" s="82" customFormat="true" ht="18.55" hidden="false" customHeight="false" outlineLevel="0" collapsed="false">
      <c r="A138" s="113" t="n">
        <v>95577</v>
      </c>
      <c r="B138" s="113" t="s">
        <v>149</v>
      </c>
      <c r="C138" s="114" t="s">
        <v>150</v>
      </c>
      <c r="D138" s="114" t="s">
        <v>228</v>
      </c>
      <c r="E138" s="115" t="s">
        <v>297</v>
      </c>
      <c r="F138" s="116" t="n">
        <v>1037</v>
      </c>
      <c r="G138" s="117"/>
      <c r="H138" s="118" t="n">
        <f aca="false">TRUNC(F138*G138,2)</f>
        <v>0</v>
      </c>
      <c r="I138" s="118" t="n">
        <f aca="false">TRUNC((1+'BDI '!$F$30)*H138,2)</f>
        <v>0</v>
      </c>
    </row>
    <row r="139" s="82" customFormat="true" ht="18.55" hidden="false" customHeight="false" outlineLevel="0" collapsed="false">
      <c r="A139" s="113" t="s">
        <v>298</v>
      </c>
      <c r="B139" s="113" t="s">
        <v>149</v>
      </c>
      <c r="C139" s="114" t="s">
        <v>150</v>
      </c>
      <c r="D139" s="114" t="s">
        <v>173</v>
      </c>
      <c r="E139" s="115" t="s">
        <v>299</v>
      </c>
      <c r="F139" s="116" t="n">
        <v>520</v>
      </c>
      <c r="G139" s="117"/>
      <c r="H139" s="118" t="n">
        <f aca="false">TRUNC(F139*G139,2)</f>
        <v>0</v>
      </c>
      <c r="I139" s="118" t="n">
        <f aca="false">TRUNC((1+'BDI '!$F$30)*H139,2)</f>
        <v>0</v>
      </c>
    </row>
    <row r="140" s="82" customFormat="true" ht="18.55" hidden="false" customHeight="false" outlineLevel="0" collapsed="false">
      <c r="A140" s="113" t="s">
        <v>300</v>
      </c>
      <c r="B140" s="113" t="s">
        <v>149</v>
      </c>
      <c r="C140" s="114" t="s">
        <v>150</v>
      </c>
      <c r="D140" s="114" t="s">
        <v>173</v>
      </c>
      <c r="E140" s="115" t="s">
        <v>301</v>
      </c>
      <c r="F140" s="116" t="n">
        <v>768</v>
      </c>
      <c r="G140" s="117"/>
      <c r="H140" s="118" t="n">
        <f aca="false">TRUNC(F140*G140,2)</f>
        <v>0</v>
      </c>
      <c r="I140" s="118" t="n">
        <f aca="false">TRUNC((1+'BDI '!$F$30)*H140,2)</f>
        <v>0</v>
      </c>
    </row>
    <row r="141" s="82" customFormat="true" ht="18.55" hidden="false" customHeight="false" outlineLevel="0" collapsed="false">
      <c r="A141" s="113" t="n">
        <v>95601</v>
      </c>
      <c r="B141" s="113" t="s">
        <v>149</v>
      </c>
      <c r="C141" s="114" t="s">
        <v>150</v>
      </c>
      <c r="D141" s="114" t="s">
        <v>151</v>
      </c>
      <c r="E141" s="115" t="s">
        <v>302</v>
      </c>
      <c r="F141" s="116" t="n">
        <v>82</v>
      </c>
      <c r="G141" s="117"/>
      <c r="H141" s="118" t="n">
        <f aca="false">TRUNC(F141*G141,2)</f>
        <v>0</v>
      </c>
      <c r="I141" s="118" t="n">
        <f aca="false">TRUNC((1+'BDI '!$F$30)*H141,2)</f>
        <v>0</v>
      </c>
    </row>
    <row r="142" s="82" customFormat="true" ht="18.55" hidden="false" customHeight="false" outlineLevel="0" collapsed="false">
      <c r="A142" s="119"/>
      <c r="B142" s="119"/>
      <c r="C142" s="119"/>
      <c r="D142" s="119"/>
      <c r="E142" s="121" t="s">
        <v>305</v>
      </c>
      <c r="F142" s="122"/>
      <c r="G142" s="123" t="n">
        <f aca="false">H137+H138+H139+H140+H141</f>
        <v>0</v>
      </c>
      <c r="H142" s="123" t="n">
        <f aca="false">TRUNC(G142,2)</f>
        <v>0</v>
      </c>
      <c r="I142" s="123" t="n">
        <f aca="false">I136</f>
        <v>0</v>
      </c>
    </row>
    <row r="143" s="82" customFormat="true" ht="18.55" hidden="false" customHeight="false" outlineLevel="0" collapsed="false">
      <c r="A143" s="109" t="s">
        <v>307</v>
      </c>
      <c r="B143" s="109"/>
      <c r="C143" s="109" t="s">
        <v>144</v>
      </c>
      <c r="D143" s="110"/>
      <c r="E143" s="111" t="s">
        <v>308</v>
      </c>
      <c r="F143" s="110"/>
      <c r="G143" s="112" t="n">
        <f aca="false">G145</f>
        <v>0</v>
      </c>
      <c r="H143" s="112" t="n">
        <f aca="false">TRUNC(G143,2)</f>
        <v>0</v>
      </c>
      <c r="I143" s="112" t="n">
        <f aca="false">I144</f>
        <v>0</v>
      </c>
    </row>
    <row r="144" s="82" customFormat="true" ht="24.7" hidden="false" customHeight="false" outlineLevel="0" collapsed="false">
      <c r="A144" s="113" t="s">
        <v>309</v>
      </c>
      <c r="B144" s="113" t="s">
        <v>161</v>
      </c>
      <c r="C144" s="114" t="s">
        <v>150</v>
      </c>
      <c r="D144" s="114" t="s">
        <v>151</v>
      </c>
      <c r="E144" s="115" t="s">
        <v>310</v>
      </c>
      <c r="F144" s="116" t="n">
        <v>5</v>
      </c>
      <c r="G144" s="117"/>
      <c r="H144" s="118" t="n">
        <f aca="false">TRUNC(F144*G144,2)</f>
        <v>0</v>
      </c>
      <c r="I144" s="118" t="n">
        <f aca="false">TRUNC((1+'BDI '!$F$30)*H144,2)</f>
        <v>0</v>
      </c>
    </row>
    <row r="145" s="82" customFormat="true" ht="18.55" hidden="false" customHeight="false" outlineLevel="0" collapsed="false">
      <c r="A145" s="119"/>
      <c r="B145" s="119"/>
      <c r="C145" s="119"/>
      <c r="D145" s="119"/>
      <c r="E145" s="121" t="s">
        <v>307</v>
      </c>
      <c r="F145" s="122"/>
      <c r="G145" s="123" t="n">
        <f aca="false">H144</f>
        <v>0</v>
      </c>
      <c r="H145" s="123" t="n">
        <f aca="false">TRUNC(G145,2)</f>
        <v>0</v>
      </c>
      <c r="I145" s="123" t="n">
        <f aca="false">I143</f>
        <v>0</v>
      </c>
    </row>
    <row r="146" s="82" customFormat="true" ht="18.55" hidden="false" customHeight="false" outlineLevel="0" collapsed="false">
      <c r="A146" s="119"/>
      <c r="B146" s="119"/>
      <c r="C146" s="119"/>
      <c r="D146" s="119"/>
      <c r="E146" s="128" t="s">
        <v>292</v>
      </c>
      <c r="F146" s="129"/>
      <c r="G146" s="130" t="n">
        <f aca="false">H128+H135+H142+H145</f>
        <v>0</v>
      </c>
      <c r="H146" s="130" t="n">
        <f aca="false">TRUNC(G146,2)</f>
        <v>0</v>
      </c>
      <c r="I146" s="130" t="n">
        <f aca="false">TRUNC(H146,2)</f>
        <v>0</v>
      </c>
    </row>
    <row r="147" s="82" customFormat="true" ht="18.55" hidden="false" customHeight="false" outlineLevel="0" collapsed="false">
      <c r="A147" s="105" t="s">
        <v>311</v>
      </c>
      <c r="B147" s="105"/>
      <c r="C147" s="105" t="s">
        <v>144</v>
      </c>
      <c r="D147" s="106"/>
      <c r="E147" s="107" t="s">
        <v>312</v>
      </c>
      <c r="F147" s="106"/>
      <c r="G147" s="108" t="n">
        <f aca="false">G184</f>
        <v>0</v>
      </c>
      <c r="H147" s="108" t="n">
        <f aca="false">TRUNC(G147,2)</f>
        <v>0</v>
      </c>
      <c r="I147" s="108" t="n">
        <f aca="false">+I148+I160+I172</f>
        <v>0</v>
      </c>
    </row>
    <row r="148" s="82" customFormat="true" ht="18.55" hidden="false" customHeight="false" outlineLevel="0" collapsed="false">
      <c r="A148" s="109" t="s">
        <v>313</v>
      </c>
      <c r="B148" s="109"/>
      <c r="C148" s="109" t="s">
        <v>144</v>
      </c>
      <c r="D148" s="110"/>
      <c r="E148" s="111" t="s">
        <v>295</v>
      </c>
      <c r="F148" s="110"/>
      <c r="G148" s="112" t="n">
        <f aca="false">G159</f>
        <v>0</v>
      </c>
      <c r="H148" s="112" t="n">
        <f aca="false">TRUNC(G148,2)</f>
        <v>0</v>
      </c>
      <c r="I148" s="112" t="n">
        <f aca="false">SUM(I149:I158)</f>
        <v>0</v>
      </c>
    </row>
    <row r="149" s="82" customFormat="true" ht="24.7" hidden="false" customHeight="false" outlineLevel="0" collapsed="false">
      <c r="A149" s="113" t="n">
        <v>96534</v>
      </c>
      <c r="B149" s="113" t="s">
        <v>149</v>
      </c>
      <c r="C149" s="114" t="s">
        <v>150</v>
      </c>
      <c r="D149" s="114" t="s">
        <v>153</v>
      </c>
      <c r="E149" s="115" t="s">
        <v>314</v>
      </c>
      <c r="F149" s="116" t="n">
        <v>114.27</v>
      </c>
      <c r="G149" s="117"/>
      <c r="H149" s="118" t="n">
        <f aca="false">TRUNC(F149*G149,2)</f>
        <v>0</v>
      </c>
      <c r="I149" s="118" t="n">
        <f aca="false">TRUNC((1+'BDI '!$F$30)*H149,2)</f>
        <v>0</v>
      </c>
    </row>
    <row r="150" s="82" customFormat="true" ht="18.55" hidden="false" customHeight="false" outlineLevel="0" collapsed="false">
      <c r="A150" s="113" t="n">
        <v>96619</v>
      </c>
      <c r="B150" s="113" t="s">
        <v>149</v>
      </c>
      <c r="C150" s="114" t="s">
        <v>150</v>
      </c>
      <c r="D150" s="114" t="s">
        <v>153</v>
      </c>
      <c r="E150" s="115" t="s">
        <v>315</v>
      </c>
      <c r="F150" s="116" t="n">
        <v>84.25</v>
      </c>
      <c r="G150" s="117"/>
      <c r="H150" s="118" t="n">
        <f aca="false">TRUNC(F150*G150,2)</f>
        <v>0</v>
      </c>
      <c r="I150" s="118" t="n">
        <f aca="false">TRUNC((1+'BDI '!$F$30)*H150,2)</f>
        <v>0</v>
      </c>
    </row>
    <row r="151" s="82" customFormat="true" ht="18.55" hidden="false" customHeight="false" outlineLevel="0" collapsed="false">
      <c r="A151" s="113" t="n">
        <v>96543</v>
      </c>
      <c r="B151" s="113" t="s">
        <v>149</v>
      </c>
      <c r="C151" s="114" t="s">
        <v>150</v>
      </c>
      <c r="D151" s="114" t="s">
        <v>228</v>
      </c>
      <c r="E151" s="115" t="s">
        <v>316</v>
      </c>
      <c r="F151" s="116" t="n">
        <v>129</v>
      </c>
      <c r="G151" s="117"/>
      <c r="H151" s="118" t="n">
        <f aca="false">TRUNC(F151*G151,2)</f>
        <v>0</v>
      </c>
      <c r="I151" s="118" t="n">
        <f aca="false">TRUNC((1+'BDI '!$F$30)*H151,2)</f>
        <v>0</v>
      </c>
    </row>
    <row r="152" s="82" customFormat="true" ht="18.55" hidden="false" customHeight="false" outlineLevel="0" collapsed="false">
      <c r="A152" s="113" t="n">
        <v>96544</v>
      </c>
      <c r="B152" s="113" t="s">
        <v>149</v>
      </c>
      <c r="C152" s="114" t="s">
        <v>150</v>
      </c>
      <c r="D152" s="114" t="s">
        <v>228</v>
      </c>
      <c r="E152" s="115" t="s">
        <v>317</v>
      </c>
      <c r="F152" s="116" t="n">
        <v>142</v>
      </c>
      <c r="G152" s="117"/>
      <c r="H152" s="118" t="n">
        <f aca="false">TRUNC(F152*G152,2)</f>
        <v>0</v>
      </c>
      <c r="I152" s="118" t="n">
        <f aca="false">TRUNC((1+'BDI '!$F$30)*H152,2)</f>
        <v>0</v>
      </c>
    </row>
    <row r="153" s="82" customFormat="true" ht="18.55" hidden="false" customHeight="false" outlineLevel="0" collapsed="false">
      <c r="A153" s="113" t="n">
        <v>96545</v>
      </c>
      <c r="B153" s="113" t="s">
        <v>149</v>
      </c>
      <c r="C153" s="114" t="s">
        <v>150</v>
      </c>
      <c r="D153" s="114" t="s">
        <v>228</v>
      </c>
      <c r="E153" s="115" t="s">
        <v>318</v>
      </c>
      <c r="F153" s="116" t="n">
        <v>247</v>
      </c>
      <c r="G153" s="117"/>
      <c r="H153" s="118" t="n">
        <f aca="false">TRUNC(F153*G153,2)</f>
        <v>0</v>
      </c>
      <c r="I153" s="118" t="n">
        <f aca="false">TRUNC((1+'BDI '!$F$30)*H153,2)</f>
        <v>0</v>
      </c>
    </row>
    <row r="154" s="82" customFormat="true" ht="18.55" hidden="false" customHeight="false" outlineLevel="0" collapsed="false">
      <c r="A154" s="113" t="n">
        <v>96546</v>
      </c>
      <c r="B154" s="113" t="s">
        <v>149</v>
      </c>
      <c r="C154" s="114" t="s">
        <v>150</v>
      </c>
      <c r="D154" s="114" t="s">
        <v>228</v>
      </c>
      <c r="E154" s="115" t="s">
        <v>319</v>
      </c>
      <c r="F154" s="116" t="n">
        <v>439</v>
      </c>
      <c r="G154" s="117"/>
      <c r="H154" s="118" t="n">
        <f aca="false">TRUNC(F154*G154,2)</f>
        <v>0</v>
      </c>
      <c r="I154" s="118" t="n">
        <f aca="false">TRUNC((1+'BDI '!$F$30)*H154,2)</f>
        <v>0</v>
      </c>
    </row>
    <row r="155" s="82" customFormat="true" ht="18.55" hidden="false" customHeight="false" outlineLevel="0" collapsed="false">
      <c r="A155" s="113" t="n">
        <v>96547</v>
      </c>
      <c r="B155" s="113" t="s">
        <v>149</v>
      </c>
      <c r="C155" s="114" t="s">
        <v>150</v>
      </c>
      <c r="D155" s="114" t="s">
        <v>228</v>
      </c>
      <c r="E155" s="115" t="s">
        <v>320</v>
      </c>
      <c r="F155" s="116" t="n">
        <v>299</v>
      </c>
      <c r="G155" s="117"/>
      <c r="H155" s="118" t="n">
        <f aca="false">TRUNC(F155*G155,2)</f>
        <v>0</v>
      </c>
      <c r="I155" s="118" t="n">
        <f aca="false">TRUNC((1+'BDI '!$F$30)*H155,2)</f>
        <v>0</v>
      </c>
    </row>
    <row r="156" s="82" customFormat="true" ht="18.55" hidden="false" customHeight="false" outlineLevel="0" collapsed="false">
      <c r="A156" s="113" t="n">
        <v>96548</v>
      </c>
      <c r="B156" s="113" t="s">
        <v>149</v>
      </c>
      <c r="C156" s="114" t="s">
        <v>150</v>
      </c>
      <c r="D156" s="114" t="s">
        <v>228</v>
      </c>
      <c r="E156" s="115" t="s">
        <v>321</v>
      </c>
      <c r="F156" s="116" t="n">
        <v>340</v>
      </c>
      <c r="G156" s="117"/>
      <c r="H156" s="118" t="n">
        <f aca="false">TRUNC(F156*G156,2)</f>
        <v>0</v>
      </c>
      <c r="I156" s="118" t="n">
        <f aca="false">TRUNC((1+'BDI '!$F$30)*H156,2)</f>
        <v>0</v>
      </c>
    </row>
    <row r="157" s="82" customFormat="true" ht="24.7" hidden="false" customHeight="false" outlineLevel="0" collapsed="false">
      <c r="A157" s="113" t="n">
        <v>96557</v>
      </c>
      <c r="B157" s="113" t="s">
        <v>149</v>
      </c>
      <c r="C157" s="114" t="s">
        <v>150</v>
      </c>
      <c r="D157" s="114" t="s">
        <v>180</v>
      </c>
      <c r="E157" s="115" t="s">
        <v>322</v>
      </c>
      <c r="F157" s="116" t="n">
        <v>34.33</v>
      </c>
      <c r="G157" s="117"/>
      <c r="H157" s="118" t="n">
        <f aca="false">TRUNC(F157*G157,2)</f>
        <v>0</v>
      </c>
      <c r="I157" s="118" t="n">
        <f aca="false">TRUNC((1+'BDI '!$F$30)*H157,2)</f>
        <v>0</v>
      </c>
    </row>
    <row r="158" s="82" customFormat="true" ht="24.7" hidden="false" customHeight="false" outlineLevel="0" collapsed="false">
      <c r="A158" s="113" t="n">
        <v>96521</v>
      </c>
      <c r="B158" s="113" t="s">
        <v>149</v>
      </c>
      <c r="C158" s="114" t="s">
        <v>150</v>
      </c>
      <c r="D158" s="114" t="s">
        <v>180</v>
      </c>
      <c r="E158" s="115" t="s">
        <v>323</v>
      </c>
      <c r="F158" s="116" t="n">
        <v>63.64</v>
      </c>
      <c r="G158" s="117"/>
      <c r="H158" s="118" t="n">
        <f aca="false">TRUNC(F158*G158,2)</f>
        <v>0</v>
      </c>
      <c r="I158" s="118" t="n">
        <f aca="false">TRUNC((1+'BDI '!$F$30)*H158,2)</f>
        <v>0</v>
      </c>
    </row>
    <row r="159" s="82" customFormat="true" ht="18.55" hidden="false" customHeight="false" outlineLevel="0" collapsed="false">
      <c r="A159" s="119"/>
      <c r="B159" s="119"/>
      <c r="C159" s="119"/>
      <c r="D159" s="119"/>
      <c r="E159" s="121" t="s">
        <v>313</v>
      </c>
      <c r="F159" s="122"/>
      <c r="G159" s="123" t="n">
        <f aca="false">H149+H150+H151+H152+H153+H154+H155+H156+H157+H158</f>
        <v>0</v>
      </c>
      <c r="H159" s="123" t="n">
        <f aca="false">TRUNC(G159,2)</f>
        <v>0</v>
      </c>
      <c r="I159" s="123" t="n">
        <f aca="false">I148</f>
        <v>0</v>
      </c>
    </row>
    <row r="160" s="82" customFormat="true" ht="18.55" hidden="false" customHeight="false" outlineLevel="0" collapsed="false">
      <c r="A160" s="109" t="s">
        <v>324</v>
      </c>
      <c r="B160" s="109"/>
      <c r="C160" s="109" t="s">
        <v>144</v>
      </c>
      <c r="D160" s="110"/>
      <c r="E160" s="111" t="s">
        <v>304</v>
      </c>
      <c r="F160" s="110"/>
      <c r="G160" s="112" t="n">
        <f aca="false">G171</f>
        <v>0</v>
      </c>
      <c r="H160" s="112" t="n">
        <f aca="false">TRUNC(G160,2)</f>
        <v>0</v>
      </c>
      <c r="I160" s="112" t="n">
        <f aca="false">SUM(I161:I170)</f>
        <v>0</v>
      </c>
    </row>
    <row r="161" s="82" customFormat="true" ht="24.7" hidden="false" customHeight="false" outlineLevel="0" collapsed="false">
      <c r="A161" s="113" t="n">
        <v>96534</v>
      </c>
      <c r="B161" s="113" t="s">
        <v>149</v>
      </c>
      <c r="C161" s="114" t="s">
        <v>150</v>
      </c>
      <c r="D161" s="114" t="s">
        <v>153</v>
      </c>
      <c r="E161" s="115" t="s">
        <v>314</v>
      </c>
      <c r="F161" s="116" t="n">
        <v>336</v>
      </c>
      <c r="G161" s="117"/>
      <c r="H161" s="118" t="n">
        <f aca="false">TRUNC(F161*G161,2)</f>
        <v>0</v>
      </c>
      <c r="I161" s="118" t="n">
        <f aca="false">TRUNC((1+'BDI '!$F$30)*H161,2)</f>
        <v>0</v>
      </c>
    </row>
    <row r="162" s="82" customFormat="true" ht="18.55" hidden="false" customHeight="false" outlineLevel="0" collapsed="false">
      <c r="A162" s="113" t="n">
        <v>96619</v>
      </c>
      <c r="B162" s="113" t="s">
        <v>149</v>
      </c>
      <c r="C162" s="114" t="s">
        <v>150</v>
      </c>
      <c r="D162" s="114" t="s">
        <v>153</v>
      </c>
      <c r="E162" s="115" t="s">
        <v>315</v>
      </c>
      <c r="F162" s="116" t="n">
        <v>203.91</v>
      </c>
      <c r="G162" s="117"/>
      <c r="H162" s="118" t="n">
        <f aca="false">TRUNC(F162*G162,2)</f>
        <v>0</v>
      </c>
      <c r="I162" s="118" t="n">
        <f aca="false">TRUNC((1+'BDI '!$F$30)*H162,2)</f>
        <v>0</v>
      </c>
    </row>
    <row r="163" s="82" customFormat="true" ht="18.55" hidden="false" customHeight="false" outlineLevel="0" collapsed="false">
      <c r="A163" s="113" t="n">
        <v>96543</v>
      </c>
      <c r="B163" s="113" t="s">
        <v>149</v>
      </c>
      <c r="C163" s="114" t="s">
        <v>150</v>
      </c>
      <c r="D163" s="114" t="s">
        <v>228</v>
      </c>
      <c r="E163" s="115" t="s">
        <v>316</v>
      </c>
      <c r="F163" s="116" t="n">
        <v>252</v>
      </c>
      <c r="G163" s="117"/>
      <c r="H163" s="118" t="n">
        <f aca="false">TRUNC(F163*G163,2)</f>
        <v>0</v>
      </c>
      <c r="I163" s="118" t="n">
        <f aca="false">TRUNC((1+'BDI '!$F$30)*H163,2)</f>
        <v>0</v>
      </c>
    </row>
    <row r="164" s="82" customFormat="true" ht="18.55" hidden="false" customHeight="false" outlineLevel="0" collapsed="false">
      <c r="A164" s="113" t="n">
        <v>96544</v>
      </c>
      <c r="B164" s="113" t="s">
        <v>149</v>
      </c>
      <c r="C164" s="114" t="s">
        <v>150</v>
      </c>
      <c r="D164" s="114" t="s">
        <v>228</v>
      </c>
      <c r="E164" s="115" t="s">
        <v>317</v>
      </c>
      <c r="F164" s="116" t="n">
        <v>893</v>
      </c>
      <c r="G164" s="117"/>
      <c r="H164" s="118" t="n">
        <f aca="false">TRUNC(F164*G164,2)</f>
        <v>0</v>
      </c>
      <c r="I164" s="118" t="n">
        <f aca="false">TRUNC((1+'BDI '!$F$30)*H164,2)</f>
        <v>0</v>
      </c>
    </row>
    <row r="165" s="82" customFormat="true" ht="18.55" hidden="false" customHeight="false" outlineLevel="0" collapsed="false">
      <c r="A165" s="113" t="n">
        <v>96545</v>
      </c>
      <c r="B165" s="113" t="s">
        <v>149</v>
      </c>
      <c r="C165" s="114" t="s">
        <v>150</v>
      </c>
      <c r="D165" s="114" t="s">
        <v>228</v>
      </c>
      <c r="E165" s="115" t="s">
        <v>318</v>
      </c>
      <c r="F165" s="116" t="n">
        <v>764</v>
      </c>
      <c r="G165" s="117"/>
      <c r="H165" s="118" t="n">
        <f aca="false">TRUNC(F165*G165,2)</f>
        <v>0</v>
      </c>
      <c r="I165" s="118" t="n">
        <f aca="false">TRUNC((1+'BDI '!$F$30)*H165,2)</f>
        <v>0</v>
      </c>
    </row>
    <row r="166" s="82" customFormat="true" ht="18.55" hidden="false" customHeight="false" outlineLevel="0" collapsed="false">
      <c r="A166" s="113" t="n">
        <v>96546</v>
      </c>
      <c r="B166" s="113" t="s">
        <v>149</v>
      </c>
      <c r="C166" s="114" t="s">
        <v>150</v>
      </c>
      <c r="D166" s="114" t="s">
        <v>228</v>
      </c>
      <c r="E166" s="115" t="s">
        <v>319</v>
      </c>
      <c r="F166" s="116" t="n">
        <v>415</v>
      </c>
      <c r="G166" s="117"/>
      <c r="H166" s="118" t="n">
        <f aca="false">TRUNC(F166*G166,2)</f>
        <v>0</v>
      </c>
      <c r="I166" s="118" t="n">
        <f aca="false">TRUNC((1+'BDI '!$F$30)*H166,2)</f>
        <v>0</v>
      </c>
    </row>
    <row r="167" s="82" customFormat="true" ht="18.55" hidden="false" customHeight="false" outlineLevel="0" collapsed="false">
      <c r="A167" s="113" t="n">
        <v>96547</v>
      </c>
      <c r="B167" s="113" t="s">
        <v>149</v>
      </c>
      <c r="C167" s="114" t="s">
        <v>150</v>
      </c>
      <c r="D167" s="114" t="s">
        <v>228</v>
      </c>
      <c r="E167" s="115" t="s">
        <v>320</v>
      </c>
      <c r="F167" s="116" t="n">
        <v>1118</v>
      </c>
      <c r="G167" s="117"/>
      <c r="H167" s="118" t="n">
        <f aca="false">TRUNC(F167*G167,2)</f>
        <v>0</v>
      </c>
      <c r="I167" s="118" t="n">
        <f aca="false">TRUNC((1+'BDI '!$F$30)*H167,2)</f>
        <v>0</v>
      </c>
    </row>
    <row r="168" s="82" customFormat="true" ht="18.55" hidden="false" customHeight="false" outlineLevel="0" collapsed="false">
      <c r="A168" s="113" t="n">
        <v>96548</v>
      </c>
      <c r="B168" s="113" t="s">
        <v>149</v>
      </c>
      <c r="C168" s="114" t="s">
        <v>150</v>
      </c>
      <c r="D168" s="114" t="s">
        <v>228</v>
      </c>
      <c r="E168" s="115" t="s">
        <v>321</v>
      </c>
      <c r="F168" s="116" t="n">
        <v>453</v>
      </c>
      <c r="G168" s="117"/>
      <c r="H168" s="118" t="n">
        <f aca="false">TRUNC(F168*G168,2)</f>
        <v>0</v>
      </c>
      <c r="I168" s="118" t="n">
        <f aca="false">TRUNC((1+'BDI '!$F$30)*H168,2)</f>
        <v>0</v>
      </c>
    </row>
    <row r="169" s="82" customFormat="true" ht="24.7" hidden="false" customHeight="false" outlineLevel="0" collapsed="false">
      <c r="A169" s="113" t="n">
        <v>96557</v>
      </c>
      <c r="B169" s="113" t="s">
        <v>149</v>
      </c>
      <c r="C169" s="114" t="s">
        <v>150</v>
      </c>
      <c r="D169" s="114" t="s">
        <v>180</v>
      </c>
      <c r="E169" s="115" t="s">
        <v>322</v>
      </c>
      <c r="F169" s="116" t="n">
        <v>112.2</v>
      </c>
      <c r="G169" s="117"/>
      <c r="H169" s="118" t="n">
        <f aca="false">TRUNC(F169*G169,2)</f>
        <v>0</v>
      </c>
      <c r="I169" s="118" t="n">
        <f aca="false">TRUNC((1+'BDI '!$F$30)*H169,2)</f>
        <v>0</v>
      </c>
    </row>
    <row r="170" s="82" customFormat="true" ht="24.7" hidden="false" customHeight="false" outlineLevel="0" collapsed="false">
      <c r="A170" s="113" t="n">
        <v>96521</v>
      </c>
      <c r="B170" s="113" t="s">
        <v>149</v>
      </c>
      <c r="C170" s="114" t="s">
        <v>150</v>
      </c>
      <c r="D170" s="114" t="s">
        <v>180</v>
      </c>
      <c r="E170" s="115" t="s">
        <v>323</v>
      </c>
      <c r="F170" s="116" t="n">
        <v>161.21</v>
      </c>
      <c r="G170" s="117"/>
      <c r="H170" s="118" t="n">
        <f aca="false">TRUNC(F170*G170,2)</f>
        <v>0</v>
      </c>
      <c r="I170" s="118" t="n">
        <f aca="false">TRUNC((1+'BDI '!$F$30)*H170,2)</f>
        <v>0</v>
      </c>
    </row>
    <row r="171" s="82" customFormat="true" ht="18.55" hidden="false" customHeight="false" outlineLevel="0" collapsed="false">
      <c r="A171" s="119"/>
      <c r="B171" s="119"/>
      <c r="C171" s="119"/>
      <c r="D171" s="119"/>
      <c r="E171" s="121" t="s">
        <v>324</v>
      </c>
      <c r="F171" s="122"/>
      <c r="G171" s="123" t="n">
        <f aca="false">H161+H162+H163+H164+H165+H166+H167+H168+H169+H170</f>
        <v>0</v>
      </c>
      <c r="H171" s="123" t="n">
        <f aca="false">TRUNC(G171,2)</f>
        <v>0</v>
      </c>
      <c r="I171" s="123" t="n">
        <f aca="false">I160</f>
        <v>0</v>
      </c>
    </row>
    <row r="172" s="82" customFormat="true" ht="18.55" hidden="false" customHeight="false" outlineLevel="0" collapsed="false">
      <c r="A172" s="109" t="s">
        <v>325</v>
      </c>
      <c r="B172" s="109"/>
      <c r="C172" s="109" t="s">
        <v>144</v>
      </c>
      <c r="D172" s="110"/>
      <c r="E172" s="111" t="s">
        <v>306</v>
      </c>
      <c r="F172" s="110"/>
      <c r="G172" s="112" t="n">
        <f aca="false">G183</f>
        <v>0</v>
      </c>
      <c r="H172" s="112" t="n">
        <f aca="false">TRUNC(G172,2)</f>
        <v>0</v>
      </c>
      <c r="I172" s="112" t="n">
        <f aca="false">SUM(I173:I182)</f>
        <v>0</v>
      </c>
    </row>
    <row r="173" s="82" customFormat="true" ht="24.7" hidden="false" customHeight="false" outlineLevel="0" collapsed="false">
      <c r="A173" s="113" t="n">
        <v>96534</v>
      </c>
      <c r="B173" s="113" t="s">
        <v>149</v>
      </c>
      <c r="C173" s="114" t="s">
        <v>150</v>
      </c>
      <c r="D173" s="114" t="s">
        <v>153</v>
      </c>
      <c r="E173" s="115" t="s">
        <v>314</v>
      </c>
      <c r="F173" s="116" t="n">
        <v>116.62</v>
      </c>
      <c r="G173" s="117"/>
      <c r="H173" s="118" t="n">
        <f aca="false">TRUNC(F173*G173,2)</f>
        <v>0</v>
      </c>
      <c r="I173" s="118" t="n">
        <f aca="false">TRUNC((1+'BDI '!$F$30)*H173,2)</f>
        <v>0</v>
      </c>
    </row>
    <row r="174" s="82" customFormat="true" ht="18.55" hidden="false" customHeight="false" outlineLevel="0" collapsed="false">
      <c r="A174" s="113" t="n">
        <v>96619</v>
      </c>
      <c r="B174" s="113" t="s">
        <v>149</v>
      </c>
      <c r="C174" s="114" t="s">
        <v>150</v>
      </c>
      <c r="D174" s="114" t="s">
        <v>153</v>
      </c>
      <c r="E174" s="115" t="s">
        <v>315</v>
      </c>
      <c r="F174" s="116" t="n">
        <v>69.28</v>
      </c>
      <c r="G174" s="117"/>
      <c r="H174" s="118" t="n">
        <f aca="false">TRUNC(F174*G174,2)</f>
        <v>0</v>
      </c>
      <c r="I174" s="118" t="n">
        <f aca="false">TRUNC((1+'BDI '!$F$30)*H174,2)</f>
        <v>0</v>
      </c>
    </row>
    <row r="175" s="82" customFormat="true" ht="18.55" hidden="false" customHeight="false" outlineLevel="0" collapsed="false">
      <c r="A175" s="113" t="n">
        <v>96543</v>
      </c>
      <c r="B175" s="113" t="s">
        <v>149</v>
      </c>
      <c r="C175" s="114" t="s">
        <v>150</v>
      </c>
      <c r="D175" s="114" t="s">
        <v>228</v>
      </c>
      <c r="E175" s="115" t="s">
        <v>316</v>
      </c>
      <c r="F175" s="116" t="n">
        <v>60</v>
      </c>
      <c r="G175" s="117"/>
      <c r="H175" s="118" t="n">
        <f aca="false">TRUNC(F175*G175,2)</f>
        <v>0</v>
      </c>
      <c r="I175" s="118" t="n">
        <f aca="false">TRUNC((1+'BDI '!$F$30)*H175,2)</f>
        <v>0</v>
      </c>
    </row>
    <row r="176" s="82" customFormat="true" ht="18.55" hidden="false" customHeight="false" outlineLevel="0" collapsed="false">
      <c r="A176" s="113" t="n">
        <v>96544</v>
      </c>
      <c r="B176" s="113" t="s">
        <v>149</v>
      </c>
      <c r="C176" s="114" t="s">
        <v>150</v>
      </c>
      <c r="D176" s="114" t="s">
        <v>228</v>
      </c>
      <c r="E176" s="115" t="s">
        <v>317</v>
      </c>
      <c r="F176" s="116" t="n">
        <v>425</v>
      </c>
      <c r="G176" s="117"/>
      <c r="H176" s="118" t="n">
        <f aca="false">TRUNC(F176*G176,2)</f>
        <v>0</v>
      </c>
      <c r="I176" s="118" t="n">
        <f aca="false">TRUNC((1+'BDI '!$F$30)*H176,2)</f>
        <v>0</v>
      </c>
    </row>
    <row r="177" s="82" customFormat="true" ht="18.55" hidden="false" customHeight="false" outlineLevel="0" collapsed="false">
      <c r="A177" s="113" t="n">
        <v>96545</v>
      </c>
      <c r="B177" s="113" t="s">
        <v>149</v>
      </c>
      <c r="C177" s="114" t="s">
        <v>150</v>
      </c>
      <c r="D177" s="114" t="s">
        <v>228</v>
      </c>
      <c r="E177" s="115" t="s">
        <v>318</v>
      </c>
      <c r="F177" s="116" t="n">
        <v>67</v>
      </c>
      <c r="G177" s="117"/>
      <c r="H177" s="118" t="n">
        <f aca="false">TRUNC(F177*G177,2)</f>
        <v>0</v>
      </c>
      <c r="I177" s="118" t="n">
        <f aca="false">TRUNC((1+'BDI '!$F$30)*H177,2)</f>
        <v>0</v>
      </c>
    </row>
    <row r="178" s="82" customFormat="true" ht="18.55" hidden="false" customHeight="false" outlineLevel="0" collapsed="false">
      <c r="A178" s="113" t="n">
        <v>96546</v>
      </c>
      <c r="B178" s="113" t="s">
        <v>149</v>
      </c>
      <c r="C178" s="114" t="s">
        <v>150</v>
      </c>
      <c r="D178" s="114" t="s">
        <v>228</v>
      </c>
      <c r="E178" s="115" t="s">
        <v>319</v>
      </c>
      <c r="F178" s="116" t="n">
        <v>591</v>
      </c>
      <c r="G178" s="117"/>
      <c r="H178" s="118" t="n">
        <f aca="false">TRUNC(F178*G178,2)</f>
        <v>0</v>
      </c>
      <c r="I178" s="118" t="n">
        <f aca="false">TRUNC((1+'BDI '!$F$30)*H178,2)</f>
        <v>0</v>
      </c>
    </row>
    <row r="179" s="82" customFormat="true" ht="18.55" hidden="false" customHeight="false" outlineLevel="0" collapsed="false">
      <c r="A179" s="113" t="n">
        <v>96547</v>
      </c>
      <c r="B179" s="113" t="s">
        <v>149</v>
      </c>
      <c r="C179" s="114" t="s">
        <v>150</v>
      </c>
      <c r="D179" s="114" t="s">
        <v>228</v>
      </c>
      <c r="E179" s="115" t="s">
        <v>320</v>
      </c>
      <c r="F179" s="116" t="n">
        <v>168</v>
      </c>
      <c r="G179" s="117"/>
      <c r="H179" s="118" t="n">
        <f aca="false">TRUNC(F179*G179,2)</f>
        <v>0</v>
      </c>
      <c r="I179" s="118" t="n">
        <f aca="false">TRUNC((1+'BDI '!$F$30)*H179,2)</f>
        <v>0</v>
      </c>
    </row>
    <row r="180" s="82" customFormat="true" ht="18.55" hidden="false" customHeight="false" outlineLevel="0" collapsed="false">
      <c r="A180" s="113" t="n">
        <v>96548</v>
      </c>
      <c r="B180" s="113" t="s">
        <v>149</v>
      </c>
      <c r="C180" s="114" t="s">
        <v>150</v>
      </c>
      <c r="D180" s="114" t="s">
        <v>228</v>
      </c>
      <c r="E180" s="115" t="s">
        <v>321</v>
      </c>
      <c r="F180" s="116" t="n">
        <v>287</v>
      </c>
      <c r="G180" s="117"/>
      <c r="H180" s="118" t="n">
        <f aca="false">TRUNC(F180*G180,2)</f>
        <v>0</v>
      </c>
      <c r="I180" s="118" t="n">
        <f aca="false">TRUNC((1+'BDI '!$F$30)*H180,2)</f>
        <v>0</v>
      </c>
    </row>
    <row r="181" s="82" customFormat="true" ht="24.7" hidden="false" customHeight="false" outlineLevel="0" collapsed="false">
      <c r="A181" s="113" t="n">
        <v>96557</v>
      </c>
      <c r="B181" s="113" t="s">
        <v>149</v>
      </c>
      <c r="C181" s="114" t="s">
        <v>150</v>
      </c>
      <c r="D181" s="114" t="s">
        <v>180</v>
      </c>
      <c r="E181" s="115" t="s">
        <v>322</v>
      </c>
      <c r="F181" s="116" t="n">
        <v>47.68</v>
      </c>
      <c r="G181" s="117"/>
      <c r="H181" s="118" t="n">
        <f aca="false">TRUNC(F181*G181,2)</f>
        <v>0</v>
      </c>
      <c r="I181" s="118" t="n">
        <f aca="false">TRUNC((1+'BDI '!$F$30)*H181,2)</f>
        <v>0</v>
      </c>
    </row>
    <row r="182" s="82" customFormat="true" ht="24.7" hidden="false" customHeight="false" outlineLevel="0" collapsed="false">
      <c r="A182" s="113" t="n">
        <v>96521</v>
      </c>
      <c r="B182" s="113" t="s">
        <v>149</v>
      </c>
      <c r="C182" s="114" t="s">
        <v>150</v>
      </c>
      <c r="D182" s="114" t="s">
        <v>180</v>
      </c>
      <c r="E182" s="115" t="s">
        <v>323</v>
      </c>
      <c r="F182" s="116" t="n">
        <v>64</v>
      </c>
      <c r="G182" s="117"/>
      <c r="H182" s="118" t="n">
        <f aca="false">TRUNC(F182*G182,2)</f>
        <v>0</v>
      </c>
      <c r="I182" s="118" t="n">
        <f aca="false">TRUNC((1+'BDI '!$F$30)*H182,2)</f>
        <v>0</v>
      </c>
    </row>
    <row r="183" s="82" customFormat="true" ht="18.55" hidden="false" customHeight="false" outlineLevel="0" collapsed="false">
      <c r="A183" s="119"/>
      <c r="B183" s="119"/>
      <c r="C183" s="119"/>
      <c r="D183" s="119"/>
      <c r="E183" s="121" t="s">
        <v>325</v>
      </c>
      <c r="F183" s="122"/>
      <c r="G183" s="123" t="n">
        <f aca="false">H173+H174+H175+H176+H177+H178+H179+H180+H181+H182</f>
        <v>0</v>
      </c>
      <c r="H183" s="123" t="n">
        <f aca="false">TRUNC(G183,2)</f>
        <v>0</v>
      </c>
      <c r="I183" s="123" t="n">
        <f aca="false">I172</f>
        <v>0</v>
      </c>
    </row>
    <row r="184" s="82" customFormat="true" ht="18.55" hidden="false" customHeight="false" outlineLevel="0" collapsed="false">
      <c r="A184" s="119"/>
      <c r="B184" s="119"/>
      <c r="C184" s="119"/>
      <c r="D184" s="119"/>
      <c r="E184" s="128" t="s">
        <v>311</v>
      </c>
      <c r="F184" s="129"/>
      <c r="G184" s="130" t="n">
        <f aca="false">H159+H171+H183</f>
        <v>0</v>
      </c>
      <c r="H184" s="130" t="n">
        <f aca="false">TRUNC(G184,2)</f>
        <v>0</v>
      </c>
      <c r="I184" s="130" t="n">
        <f aca="false">TRUNC(H184,2)</f>
        <v>0</v>
      </c>
    </row>
    <row r="185" s="82" customFormat="true" ht="18.55" hidden="false" customHeight="false" outlineLevel="0" collapsed="false">
      <c r="A185" s="105" t="s">
        <v>326</v>
      </c>
      <c r="B185" s="105"/>
      <c r="C185" s="105" t="s">
        <v>144</v>
      </c>
      <c r="D185" s="106"/>
      <c r="E185" s="107" t="s">
        <v>327</v>
      </c>
      <c r="F185" s="106"/>
      <c r="G185" s="108" t="n">
        <f aca="false">G437</f>
        <v>0</v>
      </c>
      <c r="H185" s="108" t="n">
        <f aca="false">TRUNC(G185,2)</f>
        <v>0</v>
      </c>
      <c r="I185" s="108" t="n">
        <f aca="false">+I186+I268+I355</f>
        <v>0</v>
      </c>
    </row>
    <row r="186" s="82" customFormat="true" ht="18.55" hidden="false" customHeight="false" outlineLevel="0" collapsed="false">
      <c r="A186" s="109" t="s">
        <v>328</v>
      </c>
      <c r="B186" s="109"/>
      <c r="C186" s="109" t="s">
        <v>144</v>
      </c>
      <c r="D186" s="110"/>
      <c r="E186" s="111" t="s">
        <v>295</v>
      </c>
      <c r="F186" s="110"/>
      <c r="G186" s="112" t="n">
        <f aca="false">G267</f>
        <v>0</v>
      </c>
      <c r="H186" s="112" t="n">
        <f aca="false">TRUNC(G186,2)</f>
        <v>0</v>
      </c>
      <c r="I186" s="112" t="n">
        <f aca="false">+I187+I214+I223+I234+I245+I249+I258</f>
        <v>0</v>
      </c>
    </row>
    <row r="187" s="82" customFormat="true" ht="18.55" hidden="false" customHeight="false" outlineLevel="0" collapsed="false">
      <c r="A187" s="131" t="s">
        <v>329</v>
      </c>
      <c r="B187" s="131"/>
      <c r="C187" s="131" t="s">
        <v>144</v>
      </c>
      <c r="D187" s="132"/>
      <c r="E187" s="133" t="s">
        <v>330</v>
      </c>
      <c r="F187" s="132"/>
      <c r="G187" s="134" t="n">
        <f aca="false">G213</f>
        <v>0</v>
      </c>
      <c r="H187" s="134" t="n">
        <f aca="false">TRUNC(G187,2)</f>
        <v>0</v>
      </c>
      <c r="I187" s="134" t="n">
        <f aca="false">+I188+I195+I204</f>
        <v>0</v>
      </c>
    </row>
    <row r="188" s="82" customFormat="true" ht="18.55" hidden="false" customHeight="false" outlineLevel="0" collapsed="false">
      <c r="A188" s="142" t="s">
        <v>331</v>
      </c>
      <c r="B188" s="142"/>
      <c r="C188" s="142" t="s">
        <v>144</v>
      </c>
      <c r="D188" s="143"/>
      <c r="E188" s="144" t="s">
        <v>332</v>
      </c>
      <c r="F188" s="143"/>
      <c r="G188" s="145" t="n">
        <f aca="false">G194</f>
        <v>0</v>
      </c>
      <c r="H188" s="145" t="n">
        <f aca="false">TRUNC(G188,2)</f>
        <v>0</v>
      </c>
      <c r="I188" s="145" t="n">
        <f aca="false">SUM(I189:I193)</f>
        <v>0</v>
      </c>
    </row>
    <row r="189" s="82" customFormat="true" ht="24.7" hidden="false" customHeight="false" outlineLevel="0" collapsed="false">
      <c r="A189" s="113" t="n">
        <v>92775</v>
      </c>
      <c r="B189" s="113" t="s">
        <v>149</v>
      </c>
      <c r="C189" s="114" t="s">
        <v>150</v>
      </c>
      <c r="D189" s="114" t="s">
        <v>228</v>
      </c>
      <c r="E189" s="115" t="s">
        <v>333</v>
      </c>
      <c r="F189" s="116" t="n">
        <v>10</v>
      </c>
      <c r="G189" s="117"/>
      <c r="H189" s="118" t="n">
        <f aca="false">TRUNC(F189*G189,2)</f>
        <v>0</v>
      </c>
      <c r="I189" s="118" t="n">
        <f aca="false">TRUNC((1+'BDI '!$F$30)*H189,2)</f>
        <v>0</v>
      </c>
    </row>
    <row r="190" s="82" customFormat="true" ht="24.7" hidden="false" customHeight="false" outlineLevel="0" collapsed="false">
      <c r="A190" s="113" t="n">
        <v>92776</v>
      </c>
      <c r="B190" s="113" t="s">
        <v>149</v>
      </c>
      <c r="C190" s="114" t="s">
        <v>150</v>
      </c>
      <c r="D190" s="114" t="s">
        <v>228</v>
      </c>
      <c r="E190" s="115" t="s">
        <v>334</v>
      </c>
      <c r="F190" s="116" t="n">
        <v>11</v>
      </c>
      <c r="G190" s="117"/>
      <c r="H190" s="118" t="n">
        <f aca="false">TRUNC(F190*G190,2)</f>
        <v>0</v>
      </c>
      <c r="I190" s="118" t="n">
        <f aca="false">TRUNC((1+'BDI '!$F$30)*H190,2)</f>
        <v>0</v>
      </c>
    </row>
    <row r="191" s="82" customFormat="true" ht="24.7" hidden="false" customHeight="false" outlineLevel="0" collapsed="false">
      <c r="A191" s="113" t="n">
        <v>92778</v>
      </c>
      <c r="B191" s="113" t="s">
        <v>149</v>
      </c>
      <c r="C191" s="114" t="s">
        <v>150</v>
      </c>
      <c r="D191" s="114" t="s">
        <v>228</v>
      </c>
      <c r="E191" s="115" t="s">
        <v>335</v>
      </c>
      <c r="F191" s="116" t="n">
        <v>64</v>
      </c>
      <c r="G191" s="117"/>
      <c r="H191" s="118" t="n">
        <f aca="false">TRUNC(F191*G191,2)</f>
        <v>0</v>
      </c>
      <c r="I191" s="118" t="n">
        <f aca="false">TRUNC((1+'BDI '!$F$30)*H191,2)</f>
        <v>0</v>
      </c>
    </row>
    <row r="192" s="82" customFormat="true" ht="24.7" hidden="false" customHeight="false" outlineLevel="0" collapsed="false">
      <c r="A192" s="113" t="n">
        <v>92779</v>
      </c>
      <c r="B192" s="113" t="s">
        <v>149</v>
      </c>
      <c r="C192" s="114" t="s">
        <v>150</v>
      </c>
      <c r="D192" s="114" t="s">
        <v>228</v>
      </c>
      <c r="E192" s="115" t="s">
        <v>336</v>
      </c>
      <c r="F192" s="116" t="n">
        <v>27</v>
      </c>
      <c r="G192" s="117"/>
      <c r="H192" s="118" t="n">
        <f aca="false">TRUNC(F192*G192,2)</f>
        <v>0</v>
      </c>
      <c r="I192" s="118" t="n">
        <f aca="false">TRUNC((1+'BDI '!$F$30)*H192,2)</f>
        <v>0</v>
      </c>
    </row>
    <row r="193" s="82" customFormat="true" ht="24.7" hidden="false" customHeight="false" outlineLevel="0" collapsed="false">
      <c r="A193" s="113" t="n">
        <v>92780</v>
      </c>
      <c r="B193" s="113" t="s">
        <v>149</v>
      </c>
      <c r="C193" s="114" t="s">
        <v>150</v>
      </c>
      <c r="D193" s="114" t="s">
        <v>228</v>
      </c>
      <c r="E193" s="115" t="s">
        <v>337</v>
      </c>
      <c r="F193" s="116" t="n">
        <v>152</v>
      </c>
      <c r="G193" s="117"/>
      <c r="H193" s="118" t="n">
        <f aca="false">TRUNC(F193*G193,2)</f>
        <v>0</v>
      </c>
      <c r="I193" s="118" t="n">
        <f aca="false">TRUNC((1+'BDI '!$F$30)*H193,2)</f>
        <v>0</v>
      </c>
    </row>
    <row r="194" s="82" customFormat="true" ht="18.55" hidden="false" customHeight="false" outlineLevel="0" collapsed="false">
      <c r="A194" s="119"/>
      <c r="B194" s="119"/>
      <c r="C194" s="119"/>
      <c r="D194" s="119"/>
      <c r="E194" s="146" t="s">
        <v>331</v>
      </c>
      <c r="F194" s="147"/>
      <c r="G194" s="148" t="n">
        <f aca="false">H189+H190+H191+H192+H193</f>
        <v>0</v>
      </c>
      <c r="H194" s="148" t="n">
        <f aca="false">TRUNC(G194,2)</f>
        <v>0</v>
      </c>
      <c r="I194" s="148" t="n">
        <f aca="false">I188</f>
        <v>0</v>
      </c>
    </row>
    <row r="195" s="82" customFormat="true" ht="18.55" hidden="false" customHeight="false" outlineLevel="0" collapsed="false">
      <c r="A195" s="142" t="s">
        <v>338</v>
      </c>
      <c r="B195" s="142"/>
      <c r="C195" s="142" t="s">
        <v>144</v>
      </c>
      <c r="D195" s="143"/>
      <c r="E195" s="144" t="s">
        <v>339</v>
      </c>
      <c r="F195" s="143"/>
      <c r="G195" s="145" t="n">
        <f aca="false">G203</f>
        <v>0</v>
      </c>
      <c r="H195" s="145" t="n">
        <f aca="false">TRUNC(G195,2)</f>
        <v>0</v>
      </c>
      <c r="I195" s="145" t="n">
        <f aca="false">SUM(I196:I202)</f>
        <v>0</v>
      </c>
    </row>
    <row r="196" s="82" customFormat="true" ht="24.7" hidden="false" customHeight="false" outlineLevel="0" collapsed="false">
      <c r="A196" s="113" t="n">
        <v>92775</v>
      </c>
      <c r="B196" s="113" t="s">
        <v>149</v>
      </c>
      <c r="C196" s="114" t="s">
        <v>150</v>
      </c>
      <c r="D196" s="114" t="s">
        <v>228</v>
      </c>
      <c r="E196" s="115" t="s">
        <v>333</v>
      </c>
      <c r="F196" s="116" t="n">
        <v>148</v>
      </c>
      <c r="G196" s="117"/>
      <c r="H196" s="118" t="n">
        <f aca="false">TRUNC(F196*G196,2)</f>
        <v>0</v>
      </c>
      <c r="I196" s="118" t="n">
        <f aca="false">TRUNC((1+'BDI '!$F$30)*H196,2)</f>
        <v>0</v>
      </c>
    </row>
    <row r="197" s="82" customFormat="true" ht="24.7" hidden="false" customHeight="false" outlineLevel="0" collapsed="false">
      <c r="A197" s="113" t="n">
        <v>92776</v>
      </c>
      <c r="B197" s="113" t="s">
        <v>149</v>
      </c>
      <c r="C197" s="114" t="s">
        <v>150</v>
      </c>
      <c r="D197" s="114" t="s">
        <v>228</v>
      </c>
      <c r="E197" s="115" t="s">
        <v>334</v>
      </c>
      <c r="F197" s="116" t="n">
        <v>119</v>
      </c>
      <c r="G197" s="117"/>
      <c r="H197" s="118" t="n">
        <f aca="false">TRUNC(F197*G197,2)</f>
        <v>0</v>
      </c>
      <c r="I197" s="118" t="n">
        <f aca="false">TRUNC((1+'BDI '!$F$30)*H197,2)</f>
        <v>0</v>
      </c>
    </row>
    <row r="198" s="82" customFormat="true" ht="24.7" hidden="false" customHeight="false" outlineLevel="0" collapsed="false">
      <c r="A198" s="113" t="n">
        <v>92778</v>
      </c>
      <c r="B198" s="113" t="s">
        <v>149</v>
      </c>
      <c r="C198" s="114" t="s">
        <v>150</v>
      </c>
      <c r="D198" s="114" t="s">
        <v>228</v>
      </c>
      <c r="E198" s="115" t="s">
        <v>335</v>
      </c>
      <c r="F198" s="116" t="n">
        <v>308</v>
      </c>
      <c r="G198" s="117"/>
      <c r="H198" s="118" t="n">
        <f aca="false">TRUNC(F198*G198,2)</f>
        <v>0</v>
      </c>
      <c r="I198" s="118" t="n">
        <f aca="false">TRUNC((1+'BDI '!$F$30)*H198,2)</f>
        <v>0</v>
      </c>
    </row>
    <row r="199" s="82" customFormat="true" ht="24.7" hidden="false" customHeight="false" outlineLevel="0" collapsed="false">
      <c r="A199" s="113" t="n">
        <v>92779</v>
      </c>
      <c r="B199" s="113" t="s">
        <v>149</v>
      </c>
      <c r="C199" s="114" t="s">
        <v>150</v>
      </c>
      <c r="D199" s="114" t="s">
        <v>228</v>
      </c>
      <c r="E199" s="115" t="s">
        <v>336</v>
      </c>
      <c r="F199" s="116" t="n">
        <v>123</v>
      </c>
      <c r="G199" s="117"/>
      <c r="H199" s="118" t="n">
        <f aca="false">TRUNC(F199*G199,2)</f>
        <v>0</v>
      </c>
      <c r="I199" s="118" t="n">
        <f aca="false">TRUNC((1+'BDI '!$F$30)*H199,2)</f>
        <v>0</v>
      </c>
    </row>
    <row r="200" s="82" customFormat="true" ht="24.7" hidden="false" customHeight="false" outlineLevel="0" collapsed="false">
      <c r="A200" s="113" t="n">
        <v>92780</v>
      </c>
      <c r="B200" s="113" t="s">
        <v>149</v>
      </c>
      <c r="C200" s="114" t="s">
        <v>150</v>
      </c>
      <c r="D200" s="114" t="s">
        <v>228</v>
      </c>
      <c r="E200" s="115" t="s">
        <v>337</v>
      </c>
      <c r="F200" s="116" t="n">
        <v>496</v>
      </c>
      <c r="G200" s="117"/>
      <c r="H200" s="118" t="n">
        <f aca="false">TRUNC(F200*G200,2)</f>
        <v>0</v>
      </c>
      <c r="I200" s="118" t="n">
        <f aca="false">TRUNC((1+'BDI '!$F$30)*H200,2)</f>
        <v>0</v>
      </c>
    </row>
    <row r="201" s="82" customFormat="true" ht="24.7" hidden="false" customHeight="false" outlineLevel="0" collapsed="false">
      <c r="A201" s="113" t="n">
        <v>92431</v>
      </c>
      <c r="B201" s="113" t="s">
        <v>149</v>
      </c>
      <c r="C201" s="114" t="s">
        <v>150</v>
      </c>
      <c r="D201" s="114" t="s">
        <v>153</v>
      </c>
      <c r="E201" s="115" t="s">
        <v>340</v>
      </c>
      <c r="F201" s="116" t="n">
        <v>157</v>
      </c>
      <c r="G201" s="117"/>
      <c r="H201" s="118" t="n">
        <f aca="false">TRUNC(F201*G201,2)</f>
        <v>0</v>
      </c>
      <c r="I201" s="118" t="n">
        <f aca="false">TRUNC((1+'BDI '!$F$30)*H201,2)</f>
        <v>0</v>
      </c>
    </row>
    <row r="202" s="82" customFormat="true" ht="24.7" hidden="false" customHeight="false" outlineLevel="0" collapsed="false">
      <c r="A202" s="113" t="s">
        <v>341</v>
      </c>
      <c r="B202" s="113" t="s">
        <v>149</v>
      </c>
      <c r="C202" s="114" t="s">
        <v>150</v>
      </c>
      <c r="D202" s="114" t="s">
        <v>180</v>
      </c>
      <c r="E202" s="115" t="s">
        <v>342</v>
      </c>
      <c r="F202" s="116" t="n">
        <v>10.7</v>
      </c>
      <c r="G202" s="117"/>
      <c r="H202" s="118" t="n">
        <f aca="false">TRUNC(F202*G202,2)</f>
        <v>0</v>
      </c>
      <c r="I202" s="118" t="n">
        <f aca="false">TRUNC((1+'BDI '!$F$30)*H202,2)</f>
        <v>0</v>
      </c>
    </row>
    <row r="203" s="82" customFormat="true" ht="18.55" hidden="false" customHeight="false" outlineLevel="0" collapsed="false">
      <c r="A203" s="119"/>
      <c r="B203" s="119"/>
      <c r="C203" s="119"/>
      <c r="D203" s="119"/>
      <c r="E203" s="146" t="s">
        <v>338</v>
      </c>
      <c r="F203" s="147"/>
      <c r="G203" s="148" t="n">
        <f aca="false">H196+H197+H198+H199+H200+H201+H202</f>
        <v>0</v>
      </c>
      <c r="H203" s="148" t="n">
        <f aca="false">TRUNC(G203,2)</f>
        <v>0</v>
      </c>
      <c r="I203" s="148" t="n">
        <f aca="false">I195</f>
        <v>0</v>
      </c>
    </row>
    <row r="204" s="82" customFormat="true" ht="18.55" hidden="false" customHeight="false" outlineLevel="0" collapsed="false">
      <c r="A204" s="142" t="s">
        <v>343</v>
      </c>
      <c r="B204" s="142"/>
      <c r="C204" s="142" t="s">
        <v>144</v>
      </c>
      <c r="D204" s="143"/>
      <c r="E204" s="144" t="s">
        <v>344</v>
      </c>
      <c r="F204" s="143"/>
      <c r="G204" s="145" t="n">
        <f aca="false">G212</f>
        <v>0</v>
      </c>
      <c r="H204" s="145" t="n">
        <f aca="false">TRUNC(G204,2)</f>
        <v>0</v>
      </c>
      <c r="I204" s="145" t="n">
        <f aca="false">SUM(I205:I211)</f>
        <v>0</v>
      </c>
    </row>
    <row r="205" s="82" customFormat="true" ht="24.7" hidden="false" customHeight="false" outlineLevel="0" collapsed="false">
      <c r="A205" s="113" t="n">
        <v>92775</v>
      </c>
      <c r="B205" s="113" t="s">
        <v>149</v>
      </c>
      <c r="C205" s="114" t="s">
        <v>150</v>
      </c>
      <c r="D205" s="114" t="s">
        <v>228</v>
      </c>
      <c r="E205" s="115" t="s">
        <v>333</v>
      </c>
      <c r="F205" s="116" t="n">
        <v>138</v>
      </c>
      <c r="G205" s="117"/>
      <c r="H205" s="118" t="n">
        <f aca="false">TRUNC(F205*G205,2)</f>
        <v>0</v>
      </c>
      <c r="I205" s="118" t="n">
        <f aca="false">TRUNC((1+'BDI '!$F$30)*H205,2)</f>
        <v>0</v>
      </c>
    </row>
    <row r="206" s="82" customFormat="true" ht="24.7" hidden="false" customHeight="false" outlineLevel="0" collapsed="false">
      <c r="A206" s="113" t="n">
        <v>92776</v>
      </c>
      <c r="B206" s="113" t="s">
        <v>149</v>
      </c>
      <c r="C206" s="114" t="s">
        <v>150</v>
      </c>
      <c r="D206" s="114" t="s">
        <v>228</v>
      </c>
      <c r="E206" s="115" t="s">
        <v>334</v>
      </c>
      <c r="F206" s="116" t="n">
        <v>64</v>
      </c>
      <c r="G206" s="117"/>
      <c r="H206" s="118" t="n">
        <f aca="false">TRUNC(F206*G206,2)</f>
        <v>0</v>
      </c>
      <c r="I206" s="118" t="n">
        <f aca="false">TRUNC((1+'BDI '!$F$30)*H206,2)</f>
        <v>0</v>
      </c>
    </row>
    <row r="207" s="82" customFormat="true" ht="24.7" hidden="false" customHeight="false" outlineLevel="0" collapsed="false">
      <c r="A207" s="113" t="n">
        <v>92778</v>
      </c>
      <c r="B207" s="113" t="s">
        <v>149</v>
      </c>
      <c r="C207" s="114" t="s">
        <v>150</v>
      </c>
      <c r="D207" s="114" t="s">
        <v>228</v>
      </c>
      <c r="E207" s="115" t="s">
        <v>335</v>
      </c>
      <c r="F207" s="116" t="n">
        <v>270</v>
      </c>
      <c r="G207" s="117"/>
      <c r="H207" s="118" t="n">
        <f aca="false">TRUNC(F207*G207,2)</f>
        <v>0</v>
      </c>
      <c r="I207" s="118" t="n">
        <f aca="false">TRUNC((1+'BDI '!$F$30)*H207,2)</f>
        <v>0</v>
      </c>
    </row>
    <row r="208" s="82" customFormat="true" ht="24.7" hidden="false" customHeight="false" outlineLevel="0" collapsed="false">
      <c r="A208" s="113" t="n">
        <v>92779</v>
      </c>
      <c r="B208" s="113" t="s">
        <v>149</v>
      </c>
      <c r="C208" s="114" t="s">
        <v>150</v>
      </c>
      <c r="D208" s="114" t="s">
        <v>228</v>
      </c>
      <c r="E208" s="115" t="s">
        <v>336</v>
      </c>
      <c r="F208" s="116" t="n">
        <v>105</v>
      </c>
      <c r="G208" s="117"/>
      <c r="H208" s="118" t="n">
        <f aca="false">TRUNC(F208*G208,2)</f>
        <v>0</v>
      </c>
      <c r="I208" s="118" t="n">
        <f aca="false">TRUNC((1+'BDI '!$F$30)*H208,2)</f>
        <v>0</v>
      </c>
    </row>
    <row r="209" s="82" customFormat="true" ht="24.7" hidden="false" customHeight="false" outlineLevel="0" collapsed="false">
      <c r="A209" s="113" t="n">
        <v>92780</v>
      </c>
      <c r="B209" s="113" t="s">
        <v>149</v>
      </c>
      <c r="C209" s="114" t="s">
        <v>150</v>
      </c>
      <c r="D209" s="114" t="s">
        <v>228</v>
      </c>
      <c r="E209" s="115" t="s">
        <v>337</v>
      </c>
      <c r="F209" s="116" t="n">
        <v>135</v>
      </c>
      <c r="G209" s="117"/>
      <c r="H209" s="118" t="n">
        <f aca="false">TRUNC(F209*G209,2)</f>
        <v>0</v>
      </c>
      <c r="I209" s="118" t="n">
        <f aca="false">TRUNC((1+'BDI '!$F$30)*H209,2)</f>
        <v>0</v>
      </c>
    </row>
    <row r="210" s="82" customFormat="true" ht="24.7" hidden="false" customHeight="false" outlineLevel="0" collapsed="false">
      <c r="A210" s="113" t="n">
        <v>92431</v>
      </c>
      <c r="B210" s="113" t="s">
        <v>149</v>
      </c>
      <c r="C210" s="114" t="s">
        <v>150</v>
      </c>
      <c r="D210" s="114" t="s">
        <v>153</v>
      </c>
      <c r="E210" s="115" t="s">
        <v>340</v>
      </c>
      <c r="F210" s="116" t="n">
        <v>118</v>
      </c>
      <c r="G210" s="117"/>
      <c r="H210" s="118" t="n">
        <f aca="false">TRUNC(F210*G210,2)</f>
        <v>0</v>
      </c>
      <c r="I210" s="118" t="n">
        <f aca="false">TRUNC((1+'BDI '!$F$30)*H210,2)</f>
        <v>0</v>
      </c>
    </row>
    <row r="211" s="82" customFormat="true" ht="24.7" hidden="false" customHeight="false" outlineLevel="0" collapsed="false">
      <c r="A211" s="113" t="s">
        <v>341</v>
      </c>
      <c r="B211" s="113" t="s">
        <v>149</v>
      </c>
      <c r="C211" s="114" t="s">
        <v>150</v>
      </c>
      <c r="D211" s="114" t="s">
        <v>180</v>
      </c>
      <c r="E211" s="115" t="s">
        <v>342</v>
      </c>
      <c r="F211" s="116" t="n">
        <v>8</v>
      </c>
      <c r="G211" s="117"/>
      <c r="H211" s="118" t="n">
        <f aca="false">TRUNC(F211*G211,2)</f>
        <v>0</v>
      </c>
      <c r="I211" s="118" t="n">
        <f aca="false">TRUNC((1+'BDI '!$F$30)*H211,2)</f>
        <v>0</v>
      </c>
    </row>
    <row r="212" s="82" customFormat="true" ht="18.55" hidden="false" customHeight="false" outlineLevel="0" collapsed="false">
      <c r="A212" s="119"/>
      <c r="B212" s="119"/>
      <c r="C212" s="119"/>
      <c r="D212" s="119"/>
      <c r="E212" s="146" t="s">
        <v>343</v>
      </c>
      <c r="F212" s="147"/>
      <c r="G212" s="148" t="n">
        <f aca="false">H205+H206+H207+H208+H209+H210+H211</f>
        <v>0</v>
      </c>
      <c r="H212" s="148" t="n">
        <f aca="false">TRUNC(G212,2)</f>
        <v>0</v>
      </c>
      <c r="I212" s="148" t="n">
        <f aca="false">I204</f>
        <v>0</v>
      </c>
    </row>
    <row r="213" s="82" customFormat="true" ht="18.55" hidden="false" customHeight="false" outlineLevel="0" collapsed="false">
      <c r="A213" s="119"/>
      <c r="B213" s="119"/>
      <c r="C213" s="119"/>
      <c r="D213" s="119"/>
      <c r="E213" s="135" t="s">
        <v>329</v>
      </c>
      <c r="F213" s="136"/>
      <c r="G213" s="137" t="n">
        <f aca="false">H194+H203+H212</f>
        <v>0</v>
      </c>
      <c r="H213" s="137" t="n">
        <f aca="false">TRUNC(G213,2)</f>
        <v>0</v>
      </c>
      <c r="I213" s="137" t="n">
        <f aca="false">I187</f>
        <v>0</v>
      </c>
    </row>
    <row r="214" s="82" customFormat="true" ht="18.55" hidden="false" customHeight="false" outlineLevel="0" collapsed="false">
      <c r="A214" s="131" t="s">
        <v>345</v>
      </c>
      <c r="B214" s="131"/>
      <c r="C214" s="131" t="s">
        <v>144</v>
      </c>
      <c r="D214" s="132"/>
      <c r="E214" s="133" t="s">
        <v>346</v>
      </c>
      <c r="F214" s="132"/>
      <c r="G214" s="134" t="n">
        <f aca="false">G222</f>
        <v>0</v>
      </c>
      <c r="H214" s="134" t="n">
        <f aca="false">TRUNC(G214,2)</f>
        <v>0</v>
      </c>
      <c r="I214" s="134" t="n">
        <f aca="false">SUM(I215:I221)</f>
        <v>0</v>
      </c>
    </row>
    <row r="215" s="82" customFormat="true" ht="18.55" hidden="false" customHeight="false" outlineLevel="0" collapsed="false">
      <c r="A215" s="113" t="n">
        <v>96543</v>
      </c>
      <c r="B215" s="113" t="s">
        <v>149</v>
      </c>
      <c r="C215" s="114" t="s">
        <v>150</v>
      </c>
      <c r="D215" s="114" t="s">
        <v>228</v>
      </c>
      <c r="E215" s="115" t="s">
        <v>316</v>
      </c>
      <c r="F215" s="116" t="n">
        <v>500</v>
      </c>
      <c r="G215" s="117"/>
      <c r="H215" s="118" t="n">
        <f aca="false">TRUNC(F215*G215,2)</f>
        <v>0</v>
      </c>
      <c r="I215" s="118" t="n">
        <f aca="false">TRUNC((1+'BDI '!$F$30)*H215,2)</f>
        <v>0</v>
      </c>
    </row>
    <row r="216" s="82" customFormat="true" ht="18.55" hidden="false" customHeight="false" outlineLevel="0" collapsed="false">
      <c r="A216" s="113" t="n">
        <v>96544</v>
      </c>
      <c r="B216" s="113" t="s">
        <v>149</v>
      </c>
      <c r="C216" s="114" t="s">
        <v>150</v>
      </c>
      <c r="D216" s="114" t="s">
        <v>228</v>
      </c>
      <c r="E216" s="115" t="s">
        <v>317</v>
      </c>
      <c r="F216" s="116" t="n">
        <v>6</v>
      </c>
      <c r="G216" s="117"/>
      <c r="H216" s="118" t="n">
        <f aca="false">TRUNC(F216*G216,2)</f>
        <v>0</v>
      </c>
      <c r="I216" s="118" t="n">
        <f aca="false">TRUNC((1+'BDI '!$F$30)*H216,2)</f>
        <v>0</v>
      </c>
    </row>
    <row r="217" s="82" customFormat="true" ht="18.55" hidden="false" customHeight="false" outlineLevel="0" collapsed="false">
      <c r="A217" s="113" t="n">
        <v>96546</v>
      </c>
      <c r="B217" s="113" t="s">
        <v>149</v>
      </c>
      <c r="C217" s="114" t="s">
        <v>150</v>
      </c>
      <c r="D217" s="114" t="s">
        <v>228</v>
      </c>
      <c r="E217" s="115" t="s">
        <v>319</v>
      </c>
      <c r="F217" s="116" t="n">
        <v>921</v>
      </c>
      <c r="G217" s="117"/>
      <c r="H217" s="118" t="n">
        <f aca="false">TRUNC(F217*G217,2)</f>
        <v>0</v>
      </c>
      <c r="I217" s="118" t="n">
        <f aca="false">TRUNC((1+'BDI '!$F$30)*H217,2)</f>
        <v>0</v>
      </c>
    </row>
    <row r="218" s="82" customFormat="true" ht="18.55" hidden="false" customHeight="false" outlineLevel="0" collapsed="false">
      <c r="A218" s="113" t="n">
        <v>96547</v>
      </c>
      <c r="B218" s="113" t="s">
        <v>149</v>
      </c>
      <c r="C218" s="114" t="s">
        <v>150</v>
      </c>
      <c r="D218" s="114" t="s">
        <v>228</v>
      </c>
      <c r="E218" s="115" t="s">
        <v>320</v>
      </c>
      <c r="F218" s="116" t="n">
        <v>256</v>
      </c>
      <c r="G218" s="117"/>
      <c r="H218" s="118" t="n">
        <f aca="false">TRUNC(F218*G218,2)</f>
        <v>0</v>
      </c>
      <c r="I218" s="118" t="n">
        <f aca="false">TRUNC((1+'BDI '!$F$30)*H218,2)</f>
        <v>0</v>
      </c>
    </row>
    <row r="219" s="82" customFormat="true" ht="18.55" hidden="false" customHeight="false" outlineLevel="0" collapsed="false">
      <c r="A219" s="113" t="n">
        <v>96548</v>
      </c>
      <c r="B219" s="113" t="s">
        <v>149</v>
      </c>
      <c r="C219" s="114" t="s">
        <v>150</v>
      </c>
      <c r="D219" s="114" t="s">
        <v>228</v>
      </c>
      <c r="E219" s="115" t="s">
        <v>321</v>
      </c>
      <c r="F219" s="116" t="n">
        <v>56</v>
      </c>
      <c r="G219" s="117"/>
      <c r="H219" s="118" t="n">
        <f aca="false">TRUNC(F219*G219,2)</f>
        <v>0</v>
      </c>
      <c r="I219" s="118" t="n">
        <f aca="false">TRUNC((1+'BDI '!$F$30)*H219,2)</f>
        <v>0</v>
      </c>
    </row>
    <row r="220" s="82" customFormat="true" ht="24.7" hidden="false" customHeight="false" outlineLevel="0" collapsed="false">
      <c r="A220" s="113" t="n">
        <v>96557</v>
      </c>
      <c r="B220" s="113" t="s">
        <v>149</v>
      </c>
      <c r="C220" s="114" t="s">
        <v>150</v>
      </c>
      <c r="D220" s="114" t="s">
        <v>180</v>
      </c>
      <c r="E220" s="115" t="s">
        <v>322</v>
      </c>
      <c r="F220" s="116" t="n">
        <v>31.2</v>
      </c>
      <c r="G220" s="117"/>
      <c r="H220" s="118" t="n">
        <f aca="false">TRUNC(F220*G220,2)</f>
        <v>0</v>
      </c>
      <c r="I220" s="118" t="n">
        <f aca="false">TRUNC((1+'BDI '!$F$30)*H220,2)</f>
        <v>0</v>
      </c>
    </row>
    <row r="221" s="82" customFormat="true" ht="24.7" hidden="false" customHeight="false" outlineLevel="0" collapsed="false">
      <c r="A221" s="113" t="n">
        <v>96536</v>
      </c>
      <c r="B221" s="113" t="s">
        <v>149</v>
      </c>
      <c r="C221" s="114" t="s">
        <v>150</v>
      </c>
      <c r="D221" s="114" t="s">
        <v>153</v>
      </c>
      <c r="E221" s="115" t="s">
        <v>347</v>
      </c>
      <c r="F221" s="116" t="n">
        <v>313</v>
      </c>
      <c r="G221" s="117"/>
      <c r="H221" s="118" t="n">
        <f aca="false">TRUNC(F221*G221,2)</f>
        <v>0</v>
      </c>
      <c r="I221" s="118" t="n">
        <f aca="false">TRUNC((1+'BDI '!$F$30)*H221,2)</f>
        <v>0</v>
      </c>
    </row>
    <row r="222" s="82" customFormat="true" ht="18.55" hidden="false" customHeight="false" outlineLevel="0" collapsed="false">
      <c r="A222" s="119"/>
      <c r="B222" s="119"/>
      <c r="C222" s="119"/>
      <c r="D222" s="119"/>
      <c r="E222" s="135" t="s">
        <v>345</v>
      </c>
      <c r="F222" s="136"/>
      <c r="G222" s="137" t="n">
        <f aca="false">H215+H216+H217+H218+H219+H220+H221</f>
        <v>0</v>
      </c>
      <c r="H222" s="137" t="n">
        <f aca="false">TRUNC(G222,2)</f>
        <v>0</v>
      </c>
      <c r="I222" s="137" t="n">
        <f aca="false">I214</f>
        <v>0</v>
      </c>
    </row>
    <row r="223" s="82" customFormat="true" ht="18.55" hidden="false" customHeight="false" outlineLevel="0" collapsed="false">
      <c r="A223" s="131" t="s">
        <v>348</v>
      </c>
      <c r="B223" s="131"/>
      <c r="C223" s="131" t="s">
        <v>144</v>
      </c>
      <c r="D223" s="132"/>
      <c r="E223" s="133" t="s">
        <v>349</v>
      </c>
      <c r="F223" s="132"/>
      <c r="G223" s="134" t="n">
        <f aca="false">G233</f>
        <v>0</v>
      </c>
      <c r="H223" s="134" t="n">
        <f aca="false">TRUNC(G223,2)</f>
        <v>0</v>
      </c>
      <c r="I223" s="134" t="n">
        <f aca="false">SUM(I224:I232)</f>
        <v>0</v>
      </c>
    </row>
    <row r="224" s="82" customFormat="true" ht="24.7" hidden="false" customHeight="false" outlineLevel="0" collapsed="false">
      <c r="A224" s="113" t="n">
        <v>92775</v>
      </c>
      <c r="B224" s="113" t="s">
        <v>149</v>
      </c>
      <c r="C224" s="114" t="s">
        <v>150</v>
      </c>
      <c r="D224" s="114" t="s">
        <v>228</v>
      </c>
      <c r="E224" s="115" t="s">
        <v>333</v>
      </c>
      <c r="F224" s="116" t="n">
        <v>197</v>
      </c>
      <c r="G224" s="117"/>
      <c r="H224" s="118" t="n">
        <f aca="false">TRUNC(F224*G224,2)</f>
        <v>0</v>
      </c>
      <c r="I224" s="118" t="n">
        <f aca="false">TRUNC((1+'BDI '!$F$30)*H224,2)</f>
        <v>0</v>
      </c>
    </row>
    <row r="225" s="82" customFormat="true" ht="24.7" hidden="false" customHeight="false" outlineLevel="0" collapsed="false">
      <c r="A225" s="113" t="n">
        <v>92776</v>
      </c>
      <c r="B225" s="113" t="s">
        <v>149</v>
      </c>
      <c r="C225" s="114" t="s">
        <v>150</v>
      </c>
      <c r="D225" s="114" t="s">
        <v>228</v>
      </c>
      <c r="E225" s="115" t="s">
        <v>334</v>
      </c>
      <c r="F225" s="116" t="n">
        <v>231</v>
      </c>
      <c r="G225" s="117"/>
      <c r="H225" s="118" t="n">
        <f aca="false">TRUNC(F225*G225,2)</f>
        <v>0</v>
      </c>
      <c r="I225" s="118" t="n">
        <f aca="false">TRUNC((1+'BDI '!$F$30)*H225,2)</f>
        <v>0</v>
      </c>
    </row>
    <row r="226" s="82" customFormat="true" ht="24.7" hidden="false" customHeight="false" outlineLevel="0" collapsed="false">
      <c r="A226" s="113" t="n">
        <v>92777</v>
      </c>
      <c r="B226" s="113" t="s">
        <v>149</v>
      </c>
      <c r="C226" s="114" t="s">
        <v>150</v>
      </c>
      <c r="D226" s="114" t="s">
        <v>228</v>
      </c>
      <c r="E226" s="115" t="s">
        <v>350</v>
      </c>
      <c r="F226" s="116" t="n">
        <v>375</v>
      </c>
      <c r="G226" s="117"/>
      <c r="H226" s="118" t="n">
        <f aca="false">TRUNC(F226*G226,2)</f>
        <v>0</v>
      </c>
      <c r="I226" s="118" t="n">
        <f aca="false">TRUNC((1+'BDI '!$F$30)*H226,2)</f>
        <v>0</v>
      </c>
    </row>
    <row r="227" s="82" customFormat="true" ht="24.7" hidden="false" customHeight="false" outlineLevel="0" collapsed="false">
      <c r="A227" s="113" t="n">
        <v>92778</v>
      </c>
      <c r="B227" s="113" t="s">
        <v>149</v>
      </c>
      <c r="C227" s="114" t="s">
        <v>150</v>
      </c>
      <c r="D227" s="114" t="s">
        <v>228</v>
      </c>
      <c r="E227" s="115" t="s">
        <v>335</v>
      </c>
      <c r="F227" s="116" t="n">
        <v>506</v>
      </c>
      <c r="G227" s="117"/>
      <c r="H227" s="118" t="n">
        <f aca="false">TRUNC(F227*G227,2)</f>
        <v>0</v>
      </c>
      <c r="I227" s="118" t="n">
        <f aca="false">TRUNC((1+'BDI '!$F$30)*H227,2)</f>
        <v>0</v>
      </c>
    </row>
    <row r="228" s="82" customFormat="true" ht="24.7" hidden="false" customHeight="false" outlineLevel="0" collapsed="false">
      <c r="A228" s="113" t="n">
        <v>92779</v>
      </c>
      <c r="B228" s="113" t="s">
        <v>149</v>
      </c>
      <c r="C228" s="114" t="s">
        <v>150</v>
      </c>
      <c r="D228" s="114" t="s">
        <v>228</v>
      </c>
      <c r="E228" s="115" t="s">
        <v>336</v>
      </c>
      <c r="F228" s="116" t="n">
        <v>287</v>
      </c>
      <c r="G228" s="117"/>
      <c r="H228" s="118" t="n">
        <f aca="false">TRUNC(F228*G228,2)</f>
        <v>0</v>
      </c>
      <c r="I228" s="118" t="n">
        <f aca="false">TRUNC((1+'BDI '!$F$30)*H228,2)</f>
        <v>0</v>
      </c>
    </row>
    <row r="229" s="82" customFormat="true" ht="24.7" hidden="false" customHeight="false" outlineLevel="0" collapsed="false">
      <c r="A229" s="113" t="n">
        <v>92780</v>
      </c>
      <c r="B229" s="113" t="s">
        <v>149</v>
      </c>
      <c r="C229" s="114" t="s">
        <v>150</v>
      </c>
      <c r="D229" s="114" t="s">
        <v>228</v>
      </c>
      <c r="E229" s="115" t="s">
        <v>337</v>
      </c>
      <c r="F229" s="116" t="n">
        <v>459</v>
      </c>
      <c r="G229" s="117"/>
      <c r="H229" s="118" t="n">
        <f aca="false">TRUNC(F229*G229,2)</f>
        <v>0</v>
      </c>
      <c r="I229" s="118" t="n">
        <f aca="false">TRUNC((1+'BDI '!$F$30)*H229,2)</f>
        <v>0</v>
      </c>
    </row>
    <row r="230" s="82" customFormat="true" ht="24.7" hidden="false" customHeight="false" outlineLevel="0" collapsed="false">
      <c r="A230" s="113" t="n">
        <v>92781</v>
      </c>
      <c r="B230" s="113" t="s">
        <v>149</v>
      </c>
      <c r="C230" s="114" t="s">
        <v>150</v>
      </c>
      <c r="D230" s="114" t="s">
        <v>228</v>
      </c>
      <c r="E230" s="115" t="s">
        <v>351</v>
      </c>
      <c r="F230" s="116" t="n">
        <v>1880</v>
      </c>
      <c r="G230" s="117"/>
      <c r="H230" s="118" t="n">
        <f aca="false">TRUNC(F230*G230,2)</f>
        <v>0</v>
      </c>
      <c r="I230" s="118" t="n">
        <f aca="false">TRUNC((1+'BDI '!$F$30)*H230,2)</f>
        <v>0</v>
      </c>
    </row>
    <row r="231" s="82" customFormat="true" ht="24.7" hidden="false" customHeight="false" outlineLevel="0" collapsed="false">
      <c r="A231" s="113" t="n">
        <v>92464</v>
      </c>
      <c r="B231" s="113" t="s">
        <v>149</v>
      </c>
      <c r="C231" s="114" t="s">
        <v>150</v>
      </c>
      <c r="D231" s="114" t="s">
        <v>153</v>
      </c>
      <c r="E231" s="115" t="s">
        <v>352</v>
      </c>
      <c r="F231" s="116" t="n">
        <v>252</v>
      </c>
      <c r="G231" s="117"/>
      <c r="H231" s="118" t="n">
        <f aca="false">TRUNC(F231*G231,2)</f>
        <v>0</v>
      </c>
      <c r="I231" s="118" t="n">
        <f aca="false">TRUNC((1+'BDI '!$F$30)*H231,2)</f>
        <v>0</v>
      </c>
    </row>
    <row r="232" s="82" customFormat="true" ht="24.7" hidden="false" customHeight="false" outlineLevel="0" collapsed="false">
      <c r="A232" s="113" t="s">
        <v>353</v>
      </c>
      <c r="B232" s="113" t="s">
        <v>149</v>
      </c>
      <c r="C232" s="114" t="s">
        <v>150</v>
      </c>
      <c r="D232" s="114" t="s">
        <v>180</v>
      </c>
      <c r="E232" s="115" t="s">
        <v>354</v>
      </c>
      <c r="F232" s="116" t="n">
        <v>31.7</v>
      </c>
      <c r="G232" s="117"/>
      <c r="H232" s="118" t="n">
        <f aca="false">TRUNC(F232*G232,2)</f>
        <v>0</v>
      </c>
      <c r="I232" s="118" t="n">
        <f aca="false">TRUNC((1+'BDI '!$F$30)*H232,2)</f>
        <v>0</v>
      </c>
    </row>
    <row r="233" s="82" customFormat="true" ht="18.55" hidden="false" customHeight="false" outlineLevel="0" collapsed="false">
      <c r="A233" s="119"/>
      <c r="B233" s="119"/>
      <c r="C233" s="119"/>
      <c r="D233" s="119"/>
      <c r="E233" s="135" t="s">
        <v>348</v>
      </c>
      <c r="F233" s="136"/>
      <c r="G233" s="137" t="n">
        <f aca="false">H224+H225+H226+H227+H228+H229+H230+H231+H232</f>
        <v>0</v>
      </c>
      <c r="H233" s="137" t="n">
        <f aca="false">TRUNC(G233,2)</f>
        <v>0</v>
      </c>
      <c r="I233" s="137" t="n">
        <f aca="false">I223</f>
        <v>0</v>
      </c>
    </row>
    <row r="234" s="82" customFormat="true" ht="18.55" hidden="false" customHeight="false" outlineLevel="0" collapsed="false">
      <c r="A234" s="131" t="s">
        <v>355</v>
      </c>
      <c r="B234" s="131"/>
      <c r="C234" s="131" t="s">
        <v>144</v>
      </c>
      <c r="D234" s="132"/>
      <c r="E234" s="133" t="s">
        <v>356</v>
      </c>
      <c r="F234" s="132"/>
      <c r="G234" s="134" t="n">
        <f aca="false">G244</f>
        <v>0</v>
      </c>
      <c r="H234" s="134" t="n">
        <f aca="false">TRUNC(G234,2)</f>
        <v>0</v>
      </c>
      <c r="I234" s="134" t="n">
        <f aca="false">SUM(I235:I243)</f>
        <v>0</v>
      </c>
    </row>
    <row r="235" s="82" customFormat="true" ht="24.7" hidden="false" customHeight="false" outlineLevel="0" collapsed="false">
      <c r="A235" s="113" t="n">
        <v>92775</v>
      </c>
      <c r="B235" s="113" t="s">
        <v>149</v>
      </c>
      <c r="C235" s="114" t="s">
        <v>150</v>
      </c>
      <c r="D235" s="114" t="s">
        <v>228</v>
      </c>
      <c r="E235" s="115" t="s">
        <v>333</v>
      </c>
      <c r="F235" s="116" t="n">
        <v>208</v>
      </c>
      <c r="G235" s="117"/>
      <c r="H235" s="118" t="n">
        <f aca="false">TRUNC(F235*G235,2)</f>
        <v>0</v>
      </c>
      <c r="I235" s="118" t="n">
        <f aca="false">TRUNC((1+'BDI '!$F$30)*H235,2)</f>
        <v>0</v>
      </c>
    </row>
    <row r="236" s="82" customFormat="true" ht="24.7" hidden="false" customHeight="false" outlineLevel="0" collapsed="false">
      <c r="A236" s="113" t="n">
        <v>92776</v>
      </c>
      <c r="B236" s="113" t="s">
        <v>149</v>
      </c>
      <c r="C236" s="114" t="s">
        <v>150</v>
      </c>
      <c r="D236" s="114" t="s">
        <v>228</v>
      </c>
      <c r="E236" s="115" t="s">
        <v>334</v>
      </c>
      <c r="F236" s="116" t="n">
        <v>259</v>
      </c>
      <c r="G236" s="117"/>
      <c r="H236" s="118" t="n">
        <f aca="false">TRUNC(F236*G236,2)</f>
        <v>0</v>
      </c>
      <c r="I236" s="118" t="n">
        <f aca="false">TRUNC((1+'BDI '!$F$30)*H236,2)</f>
        <v>0</v>
      </c>
    </row>
    <row r="237" s="82" customFormat="true" ht="24.7" hidden="false" customHeight="false" outlineLevel="0" collapsed="false">
      <c r="A237" s="113" t="n">
        <v>92777</v>
      </c>
      <c r="B237" s="113" t="s">
        <v>149</v>
      </c>
      <c r="C237" s="114" t="s">
        <v>150</v>
      </c>
      <c r="D237" s="114" t="s">
        <v>228</v>
      </c>
      <c r="E237" s="115" t="s">
        <v>350</v>
      </c>
      <c r="F237" s="116" t="n">
        <v>347</v>
      </c>
      <c r="G237" s="117"/>
      <c r="H237" s="118" t="n">
        <f aca="false">TRUNC(F237*G237,2)</f>
        <v>0</v>
      </c>
      <c r="I237" s="118" t="n">
        <f aca="false">TRUNC((1+'BDI '!$F$30)*H237,2)</f>
        <v>0</v>
      </c>
    </row>
    <row r="238" s="82" customFormat="true" ht="24.7" hidden="false" customHeight="false" outlineLevel="0" collapsed="false">
      <c r="A238" s="113" t="n">
        <v>92778</v>
      </c>
      <c r="B238" s="113" t="s">
        <v>149</v>
      </c>
      <c r="C238" s="114" t="s">
        <v>150</v>
      </c>
      <c r="D238" s="114" t="s">
        <v>228</v>
      </c>
      <c r="E238" s="115" t="s">
        <v>335</v>
      </c>
      <c r="F238" s="116" t="n">
        <v>241</v>
      </c>
      <c r="G238" s="117"/>
      <c r="H238" s="118" t="n">
        <f aca="false">TRUNC(F238*G238,2)</f>
        <v>0</v>
      </c>
      <c r="I238" s="118" t="n">
        <f aca="false">TRUNC((1+'BDI '!$F$30)*H238,2)</f>
        <v>0</v>
      </c>
    </row>
    <row r="239" s="82" customFormat="true" ht="24.7" hidden="false" customHeight="false" outlineLevel="0" collapsed="false">
      <c r="A239" s="113" t="n">
        <v>92779</v>
      </c>
      <c r="B239" s="113" t="s">
        <v>149</v>
      </c>
      <c r="C239" s="114" t="s">
        <v>150</v>
      </c>
      <c r="D239" s="114" t="s">
        <v>228</v>
      </c>
      <c r="E239" s="115" t="s">
        <v>336</v>
      </c>
      <c r="F239" s="116" t="n">
        <v>247</v>
      </c>
      <c r="G239" s="117"/>
      <c r="H239" s="118" t="n">
        <f aca="false">TRUNC(F239*G239,2)</f>
        <v>0</v>
      </c>
      <c r="I239" s="118" t="n">
        <f aca="false">TRUNC((1+'BDI '!$F$30)*H239,2)</f>
        <v>0</v>
      </c>
    </row>
    <row r="240" s="82" customFormat="true" ht="24.7" hidden="false" customHeight="false" outlineLevel="0" collapsed="false">
      <c r="A240" s="113" t="n">
        <v>92780</v>
      </c>
      <c r="B240" s="113" t="s">
        <v>149</v>
      </c>
      <c r="C240" s="114" t="s">
        <v>150</v>
      </c>
      <c r="D240" s="114" t="s">
        <v>228</v>
      </c>
      <c r="E240" s="115" t="s">
        <v>337</v>
      </c>
      <c r="F240" s="116" t="n">
        <v>563</v>
      </c>
      <c r="G240" s="117"/>
      <c r="H240" s="118" t="n">
        <f aca="false">TRUNC(F240*G240,2)</f>
        <v>0</v>
      </c>
      <c r="I240" s="118" t="n">
        <f aca="false">TRUNC((1+'BDI '!$F$30)*H240,2)</f>
        <v>0</v>
      </c>
    </row>
    <row r="241" s="82" customFormat="true" ht="24.7" hidden="false" customHeight="false" outlineLevel="0" collapsed="false">
      <c r="A241" s="113" t="n">
        <v>92781</v>
      </c>
      <c r="B241" s="113" t="s">
        <v>149</v>
      </c>
      <c r="C241" s="114" t="s">
        <v>150</v>
      </c>
      <c r="D241" s="114" t="s">
        <v>228</v>
      </c>
      <c r="E241" s="115" t="s">
        <v>351</v>
      </c>
      <c r="F241" s="116" t="n">
        <v>951</v>
      </c>
      <c r="G241" s="117"/>
      <c r="H241" s="118" t="n">
        <f aca="false">TRUNC(F241*G241,2)</f>
        <v>0</v>
      </c>
      <c r="I241" s="118" t="n">
        <f aca="false">TRUNC((1+'BDI '!$F$30)*H241,2)</f>
        <v>0</v>
      </c>
    </row>
    <row r="242" s="82" customFormat="true" ht="24.7" hidden="false" customHeight="false" outlineLevel="0" collapsed="false">
      <c r="A242" s="113" t="n">
        <v>92464</v>
      </c>
      <c r="B242" s="113" t="s">
        <v>149</v>
      </c>
      <c r="C242" s="114" t="s">
        <v>150</v>
      </c>
      <c r="D242" s="114" t="s">
        <v>153</v>
      </c>
      <c r="E242" s="115" t="s">
        <v>352</v>
      </c>
      <c r="F242" s="116" t="n">
        <v>242</v>
      </c>
      <c r="G242" s="117"/>
      <c r="H242" s="118" t="n">
        <f aca="false">TRUNC(F242*G242,2)</f>
        <v>0</v>
      </c>
      <c r="I242" s="118" t="n">
        <f aca="false">TRUNC((1+'BDI '!$F$30)*H242,2)</f>
        <v>0</v>
      </c>
    </row>
    <row r="243" s="82" customFormat="true" ht="24.7" hidden="false" customHeight="false" outlineLevel="0" collapsed="false">
      <c r="A243" s="113" t="s">
        <v>353</v>
      </c>
      <c r="B243" s="113" t="s">
        <v>149</v>
      </c>
      <c r="C243" s="114" t="s">
        <v>150</v>
      </c>
      <c r="D243" s="114" t="s">
        <v>180</v>
      </c>
      <c r="E243" s="115" t="s">
        <v>354</v>
      </c>
      <c r="F243" s="116" t="n">
        <v>30.2</v>
      </c>
      <c r="G243" s="117"/>
      <c r="H243" s="118" t="n">
        <f aca="false">TRUNC(F243*G243,2)</f>
        <v>0</v>
      </c>
      <c r="I243" s="118" t="n">
        <f aca="false">TRUNC((1+'BDI '!$F$30)*H243,2)</f>
        <v>0</v>
      </c>
    </row>
    <row r="244" s="82" customFormat="true" ht="18.55" hidden="false" customHeight="false" outlineLevel="0" collapsed="false">
      <c r="A244" s="119"/>
      <c r="B244" s="119"/>
      <c r="C244" s="119"/>
      <c r="D244" s="119"/>
      <c r="E244" s="135" t="s">
        <v>355</v>
      </c>
      <c r="F244" s="136"/>
      <c r="G244" s="137" t="n">
        <f aca="false">H235+H236+H237+H238+H239+H240+H241+H242+H243</f>
        <v>0</v>
      </c>
      <c r="H244" s="137" t="n">
        <f aca="false">TRUNC(G244,2)</f>
        <v>0</v>
      </c>
      <c r="I244" s="137" t="n">
        <f aca="false">I234</f>
        <v>0</v>
      </c>
    </row>
    <row r="245" s="82" customFormat="true" ht="18.55" hidden="false" customHeight="false" outlineLevel="0" collapsed="false">
      <c r="A245" s="131" t="s">
        <v>357</v>
      </c>
      <c r="B245" s="131"/>
      <c r="C245" s="131" t="s">
        <v>144</v>
      </c>
      <c r="D245" s="132"/>
      <c r="E245" s="133" t="s">
        <v>358</v>
      </c>
      <c r="F245" s="132"/>
      <c r="G245" s="134" t="n">
        <f aca="false">G248</f>
        <v>0</v>
      </c>
      <c r="H245" s="134" t="n">
        <f aca="false">TRUNC(G245,2)</f>
        <v>0</v>
      </c>
      <c r="I245" s="134" t="n">
        <f aca="false">SUM(I246:I247)</f>
        <v>0</v>
      </c>
    </row>
    <row r="246" s="82" customFormat="true" ht="24.7" hidden="false" customHeight="false" outlineLevel="0" collapsed="false">
      <c r="A246" s="113" t="n">
        <v>92785</v>
      </c>
      <c r="B246" s="113" t="s">
        <v>149</v>
      </c>
      <c r="C246" s="114" t="s">
        <v>150</v>
      </c>
      <c r="D246" s="114" t="s">
        <v>228</v>
      </c>
      <c r="E246" s="115" t="s">
        <v>359</v>
      </c>
      <c r="F246" s="116" t="n">
        <v>3249</v>
      </c>
      <c r="G246" s="117"/>
      <c r="H246" s="118" t="n">
        <f aca="false">TRUNC(F246*G246,2)</f>
        <v>0</v>
      </c>
      <c r="I246" s="118" t="n">
        <f aca="false">TRUNC((1+'BDI '!$F$30)*H246,2)</f>
        <v>0</v>
      </c>
    </row>
    <row r="247" s="82" customFormat="true" ht="24.7" hidden="false" customHeight="false" outlineLevel="0" collapsed="false">
      <c r="A247" s="113" t="s">
        <v>353</v>
      </c>
      <c r="B247" s="113" t="s">
        <v>149</v>
      </c>
      <c r="C247" s="114" t="s">
        <v>150</v>
      </c>
      <c r="D247" s="114" t="s">
        <v>180</v>
      </c>
      <c r="E247" s="115" t="s">
        <v>354</v>
      </c>
      <c r="F247" s="116" t="n">
        <v>68</v>
      </c>
      <c r="G247" s="117"/>
      <c r="H247" s="118" t="n">
        <f aca="false">TRUNC(F247*G247,2)</f>
        <v>0</v>
      </c>
      <c r="I247" s="118" t="n">
        <f aca="false">TRUNC((1+'BDI '!$F$30)*H247,2)</f>
        <v>0</v>
      </c>
    </row>
    <row r="248" s="82" customFormat="true" ht="18.55" hidden="false" customHeight="false" outlineLevel="0" collapsed="false">
      <c r="A248" s="119"/>
      <c r="B248" s="119"/>
      <c r="C248" s="119"/>
      <c r="D248" s="119"/>
      <c r="E248" s="135" t="s">
        <v>357</v>
      </c>
      <c r="F248" s="136"/>
      <c r="G248" s="137" t="n">
        <f aca="false">H246+H247</f>
        <v>0</v>
      </c>
      <c r="H248" s="137" t="n">
        <f aca="false">TRUNC(G248,2)</f>
        <v>0</v>
      </c>
      <c r="I248" s="137" t="n">
        <f aca="false">I245</f>
        <v>0</v>
      </c>
    </row>
    <row r="249" s="82" customFormat="true" ht="18.55" hidden="false" customHeight="false" outlineLevel="0" collapsed="false">
      <c r="A249" s="131" t="s">
        <v>360</v>
      </c>
      <c r="B249" s="131"/>
      <c r="C249" s="131" t="s">
        <v>144</v>
      </c>
      <c r="D249" s="132"/>
      <c r="E249" s="133" t="s">
        <v>361</v>
      </c>
      <c r="F249" s="132"/>
      <c r="G249" s="134" t="n">
        <f aca="false">G257</f>
        <v>0</v>
      </c>
      <c r="H249" s="134" t="n">
        <f aca="false">TRUNC(G249,2)</f>
        <v>0</v>
      </c>
      <c r="I249" s="134" t="n">
        <f aca="false">SUM(I250:I256)</f>
        <v>0</v>
      </c>
    </row>
    <row r="250" s="82" customFormat="true" ht="24.7" hidden="false" customHeight="false" outlineLevel="0" collapsed="false">
      <c r="A250" s="113" t="n">
        <v>92784</v>
      </c>
      <c r="B250" s="113" t="s">
        <v>149</v>
      </c>
      <c r="C250" s="114" t="s">
        <v>150</v>
      </c>
      <c r="D250" s="114" t="s">
        <v>228</v>
      </c>
      <c r="E250" s="115" t="s">
        <v>362</v>
      </c>
      <c r="F250" s="116" t="n">
        <v>48</v>
      </c>
      <c r="G250" s="117"/>
      <c r="H250" s="118" t="n">
        <f aca="false">TRUNC(F250*G250,2)</f>
        <v>0</v>
      </c>
      <c r="I250" s="118" t="n">
        <f aca="false">TRUNC((1+'BDI '!$F$30)*H250,2)</f>
        <v>0</v>
      </c>
    </row>
    <row r="251" s="82" customFormat="true" ht="24.7" hidden="false" customHeight="false" outlineLevel="0" collapsed="false">
      <c r="A251" s="113" t="n">
        <v>92785</v>
      </c>
      <c r="B251" s="113" t="s">
        <v>149</v>
      </c>
      <c r="C251" s="114" t="s">
        <v>150</v>
      </c>
      <c r="D251" s="114" t="s">
        <v>228</v>
      </c>
      <c r="E251" s="115" t="s">
        <v>359</v>
      </c>
      <c r="F251" s="116" t="n">
        <v>3114</v>
      </c>
      <c r="G251" s="117"/>
      <c r="H251" s="118" t="n">
        <f aca="false">TRUNC(F251*G251,2)</f>
        <v>0</v>
      </c>
      <c r="I251" s="118" t="n">
        <f aca="false">TRUNC((1+'BDI '!$F$30)*H251,2)</f>
        <v>0</v>
      </c>
    </row>
    <row r="252" s="82" customFormat="true" ht="24.7" hidden="false" customHeight="false" outlineLevel="0" collapsed="false">
      <c r="A252" s="113" t="n">
        <v>92786</v>
      </c>
      <c r="B252" s="113" t="s">
        <v>149</v>
      </c>
      <c r="C252" s="114" t="s">
        <v>150</v>
      </c>
      <c r="D252" s="114" t="s">
        <v>228</v>
      </c>
      <c r="E252" s="115" t="s">
        <v>363</v>
      </c>
      <c r="F252" s="116" t="n">
        <v>193</v>
      </c>
      <c r="G252" s="117"/>
      <c r="H252" s="118" t="n">
        <f aca="false">TRUNC(F252*G252,2)</f>
        <v>0</v>
      </c>
      <c r="I252" s="118" t="n">
        <f aca="false">TRUNC((1+'BDI '!$F$30)*H252,2)</f>
        <v>0</v>
      </c>
    </row>
    <row r="253" s="82" customFormat="true" ht="24.7" hidden="false" customHeight="false" outlineLevel="0" collapsed="false">
      <c r="A253" s="113" t="n">
        <v>92787</v>
      </c>
      <c r="B253" s="113" t="s">
        <v>149</v>
      </c>
      <c r="C253" s="114" t="s">
        <v>150</v>
      </c>
      <c r="D253" s="114" t="s">
        <v>228</v>
      </c>
      <c r="E253" s="115" t="s">
        <v>364</v>
      </c>
      <c r="F253" s="116" t="n">
        <v>648</v>
      </c>
      <c r="G253" s="117"/>
      <c r="H253" s="118" t="n">
        <f aca="false">TRUNC(F253*G253,2)</f>
        <v>0</v>
      </c>
      <c r="I253" s="118" t="n">
        <f aca="false">TRUNC((1+'BDI '!$F$30)*H253,2)</f>
        <v>0</v>
      </c>
    </row>
    <row r="254" s="82" customFormat="true" ht="24.7" hidden="false" customHeight="false" outlineLevel="0" collapsed="false">
      <c r="A254" s="113" t="n">
        <v>92788</v>
      </c>
      <c r="B254" s="113" t="s">
        <v>149</v>
      </c>
      <c r="C254" s="114" t="s">
        <v>150</v>
      </c>
      <c r="D254" s="114" t="s">
        <v>228</v>
      </c>
      <c r="E254" s="115" t="s">
        <v>365</v>
      </c>
      <c r="F254" s="116" t="n">
        <v>273</v>
      </c>
      <c r="G254" s="117"/>
      <c r="H254" s="118" t="n">
        <f aca="false">TRUNC(F254*G254,2)</f>
        <v>0</v>
      </c>
      <c r="I254" s="118" t="n">
        <f aca="false">TRUNC((1+'BDI '!$F$30)*H254,2)</f>
        <v>0</v>
      </c>
    </row>
    <row r="255" s="82" customFormat="true" ht="24.7" hidden="false" customHeight="false" outlineLevel="0" collapsed="false">
      <c r="A255" s="113" t="n">
        <v>92538</v>
      </c>
      <c r="B255" s="113" t="s">
        <v>149</v>
      </c>
      <c r="C255" s="114" t="s">
        <v>150</v>
      </c>
      <c r="D255" s="114" t="s">
        <v>153</v>
      </c>
      <c r="E255" s="115" t="s">
        <v>366</v>
      </c>
      <c r="F255" s="116" t="n">
        <v>404</v>
      </c>
      <c r="G255" s="117"/>
      <c r="H255" s="118" t="n">
        <f aca="false">TRUNC(F255*G255,2)</f>
        <v>0</v>
      </c>
      <c r="I255" s="118" t="n">
        <f aca="false">TRUNC((1+'BDI '!$F$30)*H255,2)</f>
        <v>0</v>
      </c>
    </row>
    <row r="256" s="82" customFormat="true" ht="24.7" hidden="false" customHeight="false" outlineLevel="0" collapsed="false">
      <c r="A256" s="113" t="s">
        <v>353</v>
      </c>
      <c r="B256" s="113" t="s">
        <v>149</v>
      </c>
      <c r="C256" s="114" t="s">
        <v>150</v>
      </c>
      <c r="D256" s="114" t="s">
        <v>180</v>
      </c>
      <c r="E256" s="115" t="s">
        <v>354</v>
      </c>
      <c r="F256" s="116" t="n">
        <v>80.8</v>
      </c>
      <c r="G256" s="117"/>
      <c r="H256" s="118" t="n">
        <f aca="false">TRUNC(F256*G256,2)</f>
        <v>0</v>
      </c>
      <c r="I256" s="118" t="n">
        <f aca="false">TRUNC((1+'BDI '!$F$30)*H256,2)</f>
        <v>0</v>
      </c>
    </row>
    <row r="257" s="82" customFormat="true" ht="18.55" hidden="false" customHeight="false" outlineLevel="0" collapsed="false">
      <c r="A257" s="119"/>
      <c r="B257" s="119"/>
      <c r="C257" s="119"/>
      <c r="D257" s="119"/>
      <c r="E257" s="135" t="s">
        <v>360</v>
      </c>
      <c r="F257" s="136"/>
      <c r="G257" s="137" t="n">
        <f aca="false">H250+H251+H252+H253+H254+H255+H256</f>
        <v>0</v>
      </c>
      <c r="H257" s="137" t="n">
        <f aca="false">TRUNC(G257,2)</f>
        <v>0</v>
      </c>
      <c r="I257" s="137" t="n">
        <f aca="false">I249</f>
        <v>0</v>
      </c>
    </row>
    <row r="258" s="82" customFormat="true" ht="18.55" hidden="false" customHeight="false" outlineLevel="0" collapsed="false">
      <c r="A258" s="131" t="s">
        <v>367</v>
      </c>
      <c r="B258" s="131"/>
      <c r="C258" s="131" t="s">
        <v>144</v>
      </c>
      <c r="D258" s="132"/>
      <c r="E258" s="133" t="s">
        <v>368</v>
      </c>
      <c r="F258" s="132"/>
      <c r="G258" s="134" t="n">
        <f aca="false">G266</f>
        <v>0</v>
      </c>
      <c r="H258" s="134" t="n">
        <f aca="false">TRUNC(G258,2)</f>
        <v>0</v>
      </c>
      <c r="I258" s="134" t="n">
        <f aca="false">SUM(I259:I265)</f>
        <v>0</v>
      </c>
    </row>
    <row r="259" s="82" customFormat="true" ht="24.7" hidden="false" customHeight="false" outlineLevel="0" collapsed="false">
      <c r="A259" s="113" t="n">
        <v>92784</v>
      </c>
      <c r="B259" s="113" t="s">
        <v>149</v>
      </c>
      <c r="C259" s="114" t="s">
        <v>150</v>
      </c>
      <c r="D259" s="114" t="s">
        <v>228</v>
      </c>
      <c r="E259" s="115" t="s">
        <v>362</v>
      </c>
      <c r="F259" s="116" t="n">
        <v>22</v>
      </c>
      <c r="G259" s="117"/>
      <c r="H259" s="118" t="n">
        <f aca="false">TRUNC(F259*G259,2)</f>
        <v>0</v>
      </c>
      <c r="I259" s="118" t="n">
        <f aca="false">TRUNC((1+'BDI '!$F$30)*H259,2)</f>
        <v>0</v>
      </c>
    </row>
    <row r="260" s="82" customFormat="true" ht="24.7" hidden="false" customHeight="false" outlineLevel="0" collapsed="false">
      <c r="A260" s="113" t="n">
        <v>92785</v>
      </c>
      <c r="B260" s="113" t="s">
        <v>149</v>
      </c>
      <c r="C260" s="114" t="s">
        <v>150</v>
      </c>
      <c r="D260" s="114" t="s">
        <v>228</v>
      </c>
      <c r="E260" s="115" t="s">
        <v>359</v>
      </c>
      <c r="F260" s="116" t="n">
        <v>3144</v>
      </c>
      <c r="G260" s="117"/>
      <c r="H260" s="118" t="n">
        <f aca="false">TRUNC(F260*G260,2)</f>
        <v>0</v>
      </c>
      <c r="I260" s="118" t="n">
        <f aca="false">TRUNC((1+'BDI '!$F$30)*H260,2)</f>
        <v>0</v>
      </c>
    </row>
    <row r="261" s="82" customFormat="true" ht="24.7" hidden="false" customHeight="false" outlineLevel="0" collapsed="false">
      <c r="A261" s="113" t="n">
        <v>92786</v>
      </c>
      <c r="B261" s="113" t="s">
        <v>149</v>
      </c>
      <c r="C261" s="114" t="s">
        <v>150</v>
      </c>
      <c r="D261" s="114" t="s">
        <v>228</v>
      </c>
      <c r="E261" s="115" t="s">
        <v>363</v>
      </c>
      <c r="F261" s="116" t="n">
        <v>266</v>
      </c>
      <c r="G261" s="117"/>
      <c r="H261" s="118" t="n">
        <f aca="false">TRUNC(F261*G261,2)</f>
        <v>0</v>
      </c>
      <c r="I261" s="118" t="n">
        <f aca="false">TRUNC((1+'BDI '!$F$30)*H261,2)</f>
        <v>0</v>
      </c>
    </row>
    <row r="262" s="82" customFormat="true" ht="24.7" hidden="false" customHeight="false" outlineLevel="0" collapsed="false">
      <c r="A262" s="113" t="n">
        <v>92787</v>
      </c>
      <c r="B262" s="113" t="s">
        <v>149</v>
      </c>
      <c r="C262" s="114" t="s">
        <v>150</v>
      </c>
      <c r="D262" s="114" t="s">
        <v>228</v>
      </c>
      <c r="E262" s="115" t="s">
        <v>364</v>
      </c>
      <c r="F262" s="116" t="n">
        <v>703</v>
      </c>
      <c r="G262" s="117"/>
      <c r="H262" s="118" t="n">
        <f aca="false">TRUNC(F262*G262,2)</f>
        <v>0</v>
      </c>
      <c r="I262" s="118" t="n">
        <f aca="false">TRUNC((1+'BDI '!$F$30)*H262,2)</f>
        <v>0</v>
      </c>
    </row>
    <row r="263" s="82" customFormat="true" ht="24.7" hidden="false" customHeight="false" outlineLevel="0" collapsed="false">
      <c r="A263" s="113" t="n">
        <v>92788</v>
      </c>
      <c r="B263" s="113" t="s">
        <v>149</v>
      </c>
      <c r="C263" s="114" t="s">
        <v>150</v>
      </c>
      <c r="D263" s="114" t="s">
        <v>228</v>
      </c>
      <c r="E263" s="115" t="s">
        <v>365</v>
      </c>
      <c r="F263" s="116" t="n">
        <v>440</v>
      </c>
      <c r="G263" s="117"/>
      <c r="H263" s="118" t="n">
        <f aca="false">TRUNC(F263*G263,2)</f>
        <v>0</v>
      </c>
      <c r="I263" s="118" t="n">
        <f aca="false">TRUNC((1+'BDI '!$F$30)*H263,2)</f>
        <v>0</v>
      </c>
    </row>
    <row r="264" s="82" customFormat="true" ht="24.7" hidden="false" customHeight="false" outlineLevel="0" collapsed="false">
      <c r="A264" s="113" t="n">
        <v>92538</v>
      </c>
      <c r="B264" s="113" t="s">
        <v>149</v>
      </c>
      <c r="C264" s="114" t="s">
        <v>150</v>
      </c>
      <c r="D264" s="114" t="s">
        <v>153</v>
      </c>
      <c r="E264" s="115" t="s">
        <v>366</v>
      </c>
      <c r="F264" s="116" t="n">
        <v>425</v>
      </c>
      <c r="G264" s="117"/>
      <c r="H264" s="118" t="n">
        <f aca="false">TRUNC(F264*G264,2)</f>
        <v>0</v>
      </c>
      <c r="I264" s="118" t="n">
        <f aca="false">TRUNC((1+'BDI '!$F$30)*H264,2)</f>
        <v>0</v>
      </c>
    </row>
    <row r="265" s="82" customFormat="true" ht="24.7" hidden="false" customHeight="false" outlineLevel="0" collapsed="false">
      <c r="A265" s="113" t="s">
        <v>353</v>
      </c>
      <c r="B265" s="113" t="s">
        <v>149</v>
      </c>
      <c r="C265" s="114" t="s">
        <v>150</v>
      </c>
      <c r="D265" s="114" t="s">
        <v>180</v>
      </c>
      <c r="E265" s="115" t="s">
        <v>354</v>
      </c>
      <c r="F265" s="116" t="n">
        <v>85</v>
      </c>
      <c r="G265" s="117"/>
      <c r="H265" s="118" t="n">
        <f aca="false">TRUNC(F265*G265,2)</f>
        <v>0</v>
      </c>
      <c r="I265" s="118" t="n">
        <f aca="false">TRUNC((1+'BDI '!$F$30)*H265,2)</f>
        <v>0</v>
      </c>
    </row>
    <row r="266" s="82" customFormat="true" ht="18.55" hidden="false" customHeight="false" outlineLevel="0" collapsed="false">
      <c r="A266" s="119"/>
      <c r="B266" s="119"/>
      <c r="C266" s="119"/>
      <c r="D266" s="119"/>
      <c r="E266" s="135" t="s">
        <v>367</v>
      </c>
      <c r="F266" s="136"/>
      <c r="G266" s="137" t="n">
        <f aca="false">H259+H260+H261+H262+H263+H264+H265</f>
        <v>0</v>
      </c>
      <c r="H266" s="137" t="n">
        <f aca="false">TRUNC(G266,2)</f>
        <v>0</v>
      </c>
      <c r="I266" s="137" t="n">
        <f aca="false">I258</f>
        <v>0</v>
      </c>
    </row>
    <row r="267" s="82" customFormat="true" ht="18.55" hidden="false" customHeight="false" outlineLevel="0" collapsed="false">
      <c r="A267" s="119"/>
      <c r="B267" s="119"/>
      <c r="C267" s="119"/>
      <c r="D267" s="119"/>
      <c r="E267" s="121" t="s">
        <v>328</v>
      </c>
      <c r="F267" s="122"/>
      <c r="G267" s="123" t="n">
        <f aca="false">H213+H222+H233+H244+H248+H257+H266</f>
        <v>0</v>
      </c>
      <c r="H267" s="123" t="n">
        <f aca="false">TRUNC(G267,2)</f>
        <v>0</v>
      </c>
      <c r="I267" s="123" t="n">
        <f aca="false">TRUNC(H267,2)</f>
        <v>0</v>
      </c>
    </row>
    <row r="268" s="82" customFormat="true" ht="18.55" hidden="false" customHeight="false" outlineLevel="0" collapsed="false">
      <c r="A268" s="109" t="s">
        <v>369</v>
      </c>
      <c r="B268" s="109"/>
      <c r="C268" s="109" t="s">
        <v>144</v>
      </c>
      <c r="D268" s="110"/>
      <c r="E268" s="111" t="s">
        <v>304</v>
      </c>
      <c r="F268" s="110"/>
      <c r="G268" s="112" t="n">
        <f aca="false">G354</f>
        <v>0</v>
      </c>
      <c r="H268" s="112" t="n">
        <f aca="false">TRUNC(G268,2)</f>
        <v>0</v>
      </c>
      <c r="I268" s="112" t="n">
        <f aca="false">I269+I299+I308+I319+I330+I334+I345</f>
        <v>0</v>
      </c>
    </row>
    <row r="269" s="82" customFormat="true" ht="18.55" hidden="false" customHeight="false" outlineLevel="0" collapsed="false">
      <c r="A269" s="131" t="s">
        <v>370</v>
      </c>
      <c r="B269" s="131"/>
      <c r="C269" s="131" t="s">
        <v>144</v>
      </c>
      <c r="D269" s="132"/>
      <c r="E269" s="133" t="s">
        <v>330</v>
      </c>
      <c r="F269" s="132"/>
      <c r="G269" s="134" t="n">
        <f aca="false">G298</f>
        <v>0</v>
      </c>
      <c r="H269" s="134" t="n">
        <f aca="false">TRUNC(G269,2)</f>
        <v>0</v>
      </c>
      <c r="I269" s="134" t="n">
        <f aca="false">+I270+I278+I288</f>
        <v>0</v>
      </c>
    </row>
    <row r="270" s="82" customFormat="true" ht="18.55" hidden="false" customHeight="false" outlineLevel="0" collapsed="false">
      <c r="A270" s="142" t="s">
        <v>371</v>
      </c>
      <c r="B270" s="142"/>
      <c r="C270" s="142" t="s">
        <v>144</v>
      </c>
      <c r="D270" s="143"/>
      <c r="E270" s="144" t="s">
        <v>332</v>
      </c>
      <c r="F270" s="143"/>
      <c r="G270" s="145" t="n">
        <f aca="false">G277</f>
        <v>0</v>
      </c>
      <c r="H270" s="145" t="n">
        <f aca="false">TRUNC(G270,2)</f>
        <v>0</v>
      </c>
      <c r="I270" s="145" t="n">
        <f aca="false">SUM(I271:I276)</f>
        <v>0</v>
      </c>
    </row>
    <row r="271" s="82" customFormat="true" ht="24.7" hidden="false" customHeight="false" outlineLevel="0" collapsed="false">
      <c r="A271" s="113" t="n">
        <v>92775</v>
      </c>
      <c r="B271" s="113" t="s">
        <v>149</v>
      </c>
      <c r="C271" s="114" t="s">
        <v>150</v>
      </c>
      <c r="D271" s="114" t="s">
        <v>228</v>
      </c>
      <c r="E271" s="115" t="s">
        <v>333</v>
      </c>
      <c r="F271" s="116" t="n">
        <v>102</v>
      </c>
      <c r="G271" s="117"/>
      <c r="H271" s="118" t="n">
        <f aca="false">TRUNC(F271*G271,2)</f>
        <v>0</v>
      </c>
      <c r="I271" s="118" t="n">
        <f aca="false">TRUNC((1+'BDI '!$F$30)*H271,2)</f>
        <v>0</v>
      </c>
    </row>
    <row r="272" s="82" customFormat="true" ht="24.7" hidden="false" customHeight="false" outlineLevel="0" collapsed="false">
      <c r="A272" s="113" t="n">
        <v>92776</v>
      </c>
      <c r="B272" s="113" t="s">
        <v>149</v>
      </c>
      <c r="C272" s="114" t="s">
        <v>150</v>
      </c>
      <c r="D272" s="114" t="s">
        <v>228</v>
      </c>
      <c r="E272" s="115" t="s">
        <v>334</v>
      </c>
      <c r="F272" s="116" t="n">
        <v>42</v>
      </c>
      <c r="G272" s="117"/>
      <c r="H272" s="118" t="n">
        <f aca="false">TRUNC(F272*G272,2)</f>
        <v>0</v>
      </c>
      <c r="I272" s="118" t="n">
        <f aca="false">TRUNC((1+'BDI '!$F$30)*H272,2)</f>
        <v>0</v>
      </c>
    </row>
    <row r="273" s="82" customFormat="true" ht="24.7" hidden="false" customHeight="false" outlineLevel="0" collapsed="false">
      <c r="A273" s="113" t="n">
        <v>92778</v>
      </c>
      <c r="B273" s="113" t="s">
        <v>149</v>
      </c>
      <c r="C273" s="114" t="s">
        <v>150</v>
      </c>
      <c r="D273" s="114" t="s">
        <v>228</v>
      </c>
      <c r="E273" s="115" t="s">
        <v>335</v>
      </c>
      <c r="F273" s="116" t="n">
        <v>247</v>
      </c>
      <c r="G273" s="117"/>
      <c r="H273" s="118" t="n">
        <f aca="false">TRUNC(F273*G273,2)</f>
        <v>0</v>
      </c>
      <c r="I273" s="118" t="n">
        <f aca="false">TRUNC((1+'BDI '!$F$30)*H273,2)</f>
        <v>0</v>
      </c>
    </row>
    <row r="274" s="82" customFormat="true" ht="24.7" hidden="false" customHeight="false" outlineLevel="0" collapsed="false">
      <c r="A274" s="113" t="n">
        <v>92779</v>
      </c>
      <c r="B274" s="113" t="s">
        <v>149</v>
      </c>
      <c r="C274" s="114" t="s">
        <v>150</v>
      </c>
      <c r="D274" s="114" t="s">
        <v>228</v>
      </c>
      <c r="E274" s="115" t="s">
        <v>336</v>
      </c>
      <c r="F274" s="116" t="n">
        <v>86</v>
      </c>
      <c r="G274" s="117"/>
      <c r="H274" s="118" t="n">
        <f aca="false">TRUNC(F274*G274,2)</f>
        <v>0</v>
      </c>
      <c r="I274" s="118" t="n">
        <f aca="false">TRUNC((1+'BDI '!$F$30)*H274,2)</f>
        <v>0</v>
      </c>
    </row>
    <row r="275" s="82" customFormat="true" ht="24.7" hidden="false" customHeight="false" outlineLevel="0" collapsed="false">
      <c r="A275" s="113" t="n">
        <v>92780</v>
      </c>
      <c r="B275" s="113" t="s">
        <v>149</v>
      </c>
      <c r="C275" s="114" t="s">
        <v>150</v>
      </c>
      <c r="D275" s="114" t="s">
        <v>228</v>
      </c>
      <c r="E275" s="115" t="s">
        <v>337</v>
      </c>
      <c r="F275" s="116" t="n">
        <v>70</v>
      </c>
      <c r="G275" s="117"/>
      <c r="H275" s="118" t="n">
        <f aca="false">TRUNC(F275*G275,2)</f>
        <v>0</v>
      </c>
      <c r="I275" s="118" t="n">
        <f aca="false">TRUNC((1+'BDI '!$F$30)*H275,2)</f>
        <v>0</v>
      </c>
    </row>
    <row r="276" s="82" customFormat="true" ht="24.7" hidden="false" customHeight="false" outlineLevel="0" collapsed="false">
      <c r="A276" s="113" t="n">
        <v>92781</v>
      </c>
      <c r="B276" s="113" t="s">
        <v>149</v>
      </c>
      <c r="C276" s="114" t="s">
        <v>150</v>
      </c>
      <c r="D276" s="114" t="s">
        <v>228</v>
      </c>
      <c r="E276" s="115" t="s">
        <v>351</v>
      </c>
      <c r="F276" s="116" t="n">
        <v>53</v>
      </c>
      <c r="G276" s="117"/>
      <c r="H276" s="118" t="n">
        <f aca="false">TRUNC(F276*G276,2)</f>
        <v>0</v>
      </c>
      <c r="I276" s="118" t="n">
        <f aca="false">TRUNC((1+'BDI '!$F$30)*H276,2)</f>
        <v>0</v>
      </c>
    </row>
    <row r="277" s="82" customFormat="true" ht="18.55" hidden="false" customHeight="false" outlineLevel="0" collapsed="false">
      <c r="A277" s="119"/>
      <c r="B277" s="119"/>
      <c r="C277" s="119"/>
      <c r="D277" s="119"/>
      <c r="E277" s="146" t="s">
        <v>371</v>
      </c>
      <c r="F277" s="147"/>
      <c r="G277" s="148" t="n">
        <f aca="false">H271+H272+H273+H274+H275+H276</f>
        <v>0</v>
      </c>
      <c r="H277" s="148" t="n">
        <f aca="false">TRUNC(G277,2)</f>
        <v>0</v>
      </c>
      <c r="I277" s="148" t="n">
        <f aca="false">I270</f>
        <v>0</v>
      </c>
    </row>
    <row r="278" s="82" customFormat="true" ht="18.55" hidden="false" customHeight="false" outlineLevel="0" collapsed="false">
      <c r="A278" s="142" t="s">
        <v>372</v>
      </c>
      <c r="B278" s="142"/>
      <c r="C278" s="142" t="s">
        <v>144</v>
      </c>
      <c r="D278" s="143"/>
      <c r="E278" s="144" t="s">
        <v>339</v>
      </c>
      <c r="F278" s="143"/>
      <c r="G278" s="145" t="n">
        <f aca="false">G287</f>
        <v>0</v>
      </c>
      <c r="H278" s="145" t="n">
        <f aca="false">TRUNC(G278,2)</f>
        <v>0</v>
      </c>
      <c r="I278" s="145" t="n">
        <f aca="false">SUM(I279:I286)</f>
        <v>0</v>
      </c>
    </row>
    <row r="279" s="82" customFormat="true" ht="24.7" hidden="false" customHeight="false" outlineLevel="0" collapsed="false">
      <c r="A279" s="113" t="n">
        <v>92775</v>
      </c>
      <c r="B279" s="113" t="s">
        <v>149</v>
      </c>
      <c r="C279" s="114" t="s">
        <v>150</v>
      </c>
      <c r="D279" s="114" t="s">
        <v>228</v>
      </c>
      <c r="E279" s="115" t="s">
        <v>333</v>
      </c>
      <c r="F279" s="116" t="n">
        <v>557</v>
      </c>
      <c r="G279" s="117"/>
      <c r="H279" s="118" t="n">
        <f aca="false">TRUNC(F279*G279,2)</f>
        <v>0</v>
      </c>
      <c r="I279" s="118" t="n">
        <f aca="false">TRUNC((1+'BDI '!$F$30)*H279,2)</f>
        <v>0</v>
      </c>
    </row>
    <row r="280" s="82" customFormat="true" ht="24.7" hidden="false" customHeight="false" outlineLevel="0" collapsed="false">
      <c r="A280" s="113" t="n">
        <v>92776</v>
      </c>
      <c r="B280" s="113" t="s">
        <v>149</v>
      </c>
      <c r="C280" s="114" t="s">
        <v>150</v>
      </c>
      <c r="D280" s="114" t="s">
        <v>228</v>
      </c>
      <c r="E280" s="115" t="s">
        <v>334</v>
      </c>
      <c r="F280" s="116" t="n">
        <v>230</v>
      </c>
      <c r="G280" s="117"/>
      <c r="H280" s="118" t="n">
        <f aca="false">TRUNC(F280*G280,2)</f>
        <v>0</v>
      </c>
      <c r="I280" s="118" t="n">
        <f aca="false">TRUNC((1+'BDI '!$F$30)*H280,2)</f>
        <v>0</v>
      </c>
    </row>
    <row r="281" s="82" customFormat="true" ht="24.7" hidden="false" customHeight="false" outlineLevel="0" collapsed="false">
      <c r="A281" s="113" t="n">
        <v>92778</v>
      </c>
      <c r="B281" s="113" t="s">
        <v>149</v>
      </c>
      <c r="C281" s="114" t="s">
        <v>150</v>
      </c>
      <c r="D281" s="114" t="s">
        <v>228</v>
      </c>
      <c r="E281" s="115" t="s">
        <v>335</v>
      </c>
      <c r="F281" s="116" t="n">
        <v>1147</v>
      </c>
      <c r="G281" s="117"/>
      <c r="H281" s="118" t="n">
        <f aca="false">TRUNC(F281*G281,2)</f>
        <v>0</v>
      </c>
      <c r="I281" s="118" t="n">
        <f aca="false">TRUNC((1+'BDI '!$F$30)*H281,2)</f>
        <v>0</v>
      </c>
    </row>
    <row r="282" s="82" customFormat="true" ht="24.7" hidden="false" customHeight="false" outlineLevel="0" collapsed="false">
      <c r="A282" s="113" t="n">
        <v>92779</v>
      </c>
      <c r="B282" s="113" t="s">
        <v>149</v>
      </c>
      <c r="C282" s="114" t="s">
        <v>150</v>
      </c>
      <c r="D282" s="114" t="s">
        <v>228</v>
      </c>
      <c r="E282" s="115" t="s">
        <v>336</v>
      </c>
      <c r="F282" s="116" t="n">
        <v>353</v>
      </c>
      <c r="G282" s="117"/>
      <c r="H282" s="118" t="n">
        <f aca="false">TRUNC(F282*G282,2)</f>
        <v>0</v>
      </c>
      <c r="I282" s="118" t="n">
        <f aca="false">TRUNC((1+'BDI '!$F$30)*H282,2)</f>
        <v>0</v>
      </c>
    </row>
    <row r="283" s="82" customFormat="true" ht="24.7" hidden="false" customHeight="false" outlineLevel="0" collapsed="false">
      <c r="A283" s="113" t="n">
        <v>92780</v>
      </c>
      <c r="B283" s="113" t="s">
        <v>149</v>
      </c>
      <c r="C283" s="114" t="s">
        <v>150</v>
      </c>
      <c r="D283" s="114" t="s">
        <v>228</v>
      </c>
      <c r="E283" s="115" t="s">
        <v>337</v>
      </c>
      <c r="F283" s="116" t="n">
        <v>283</v>
      </c>
      <c r="G283" s="117"/>
      <c r="H283" s="118" t="n">
        <f aca="false">TRUNC(F283*G283,2)</f>
        <v>0</v>
      </c>
      <c r="I283" s="118" t="n">
        <f aca="false">TRUNC((1+'BDI '!$F$30)*H283,2)</f>
        <v>0</v>
      </c>
    </row>
    <row r="284" s="82" customFormat="true" ht="24.7" hidden="false" customHeight="false" outlineLevel="0" collapsed="false">
      <c r="A284" s="113" t="n">
        <v>92781</v>
      </c>
      <c r="B284" s="113" t="s">
        <v>149</v>
      </c>
      <c r="C284" s="114" t="s">
        <v>150</v>
      </c>
      <c r="D284" s="114" t="s">
        <v>228</v>
      </c>
      <c r="E284" s="115" t="s">
        <v>351</v>
      </c>
      <c r="F284" s="116" t="n">
        <v>144</v>
      </c>
      <c r="G284" s="117"/>
      <c r="H284" s="118" t="n">
        <f aca="false">TRUNC(F284*G284,2)</f>
        <v>0</v>
      </c>
      <c r="I284" s="118" t="n">
        <f aca="false">TRUNC((1+'BDI '!$F$30)*H284,2)</f>
        <v>0</v>
      </c>
    </row>
    <row r="285" s="82" customFormat="true" ht="24.7" hidden="false" customHeight="false" outlineLevel="0" collapsed="false">
      <c r="A285" s="113" t="n">
        <v>92431</v>
      </c>
      <c r="B285" s="113" t="s">
        <v>149</v>
      </c>
      <c r="C285" s="114" t="s">
        <v>150</v>
      </c>
      <c r="D285" s="114" t="s">
        <v>153</v>
      </c>
      <c r="E285" s="115" t="s">
        <v>340</v>
      </c>
      <c r="F285" s="116" t="n">
        <v>544</v>
      </c>
      <c r="G285" s="117"/>
      <c r="H285" s="118" t="n">
        <f aca="false">TRUNC(F285*G285,2)</f>
        <v>0</v>
      </c>
      <c r="I285" s="118" t="n">
        <f aca="false">TRUNC((1+'BDI '!$F$30)*H285,2)</f>
        <v>0</v>
      </c>
    </row>
    <row r="286" s="82" customFormat="true" ht="24.7" hidden="false" customHeight="false" outlineLevel="0" collapsed="false">
      <c r="A286" s="113" t="s">
        <v>341</v>
      </c>
      <c r="B286" s="113" t="s">
        <v>149</v>
      </c>
      <c r="C286" s="114" t="s">
        <v>150</v>
      </c>
      <c r="D286" s="114" t="s">
        <v>180</v>
      </c>
      <c r="E286" s="115" t="s">
        <v>342</v>
      </c>
      <c r="F286" s="116" t="n">
        <v>36.5</v>
      </c>
      <c r="G286" s="117"/>
      <c r="H286" s="118" t="n">
        <f aca="false">TRUNC(F286*G286,2)</f>
        <v>0</v>
      </c>
      <c r="I286" s="118" t="n">
        <f aca="false">TRUNC((1+'BDI '!$F$30)*H286,2)</f>
        <v>0</v>
      </c>
    </row>
    <row r="287" s="82" customFormat="true" ht="18.55" hidden="false" customHeight="false" outlineLevel="0" collapsed="false">
      <c r="A287" s="119"/>
      <c r="B287" s="119"/>
      <c r="C287" s="119"/>
      <c r="D287" s="119"/>
      <c r="E287" s="146" t="s">
        <v>372</v>
      </c>
      <c r="F287" s="147"/>
      <c r="G287" s="148" t="n">
        <f aca="false">H279+H280+H281+H282+H283+H284+H285+H286</f>
        <v>0</v>
      </c>
      <c r="H287" s="148" t="n">
        <f aca="false">TRUNC(G287,2)</f>
        <v>0</v>
      </c>
      <c r="I287" s="148" t="n">
        <f aca="false">I278</f>
        <v>0</v>
      </c>
    </row>
    <row r="288" s="82" customFormat="true" ht="18.55" hidden="false" customHeight="false" outlineLevel="0" collapsed="false">
      <c r="A288" s="142" t="s">
        <v>373</v>
      </c>
      <c r="B288" s="142"/>
      <c r="C288" s="142" t="s">
        <v>144</v>
      </c>
      <c r="D288" s="143"/>
      <c r="E288" s="144" t="s">
        <v>344</v>
      </c>
      <c r="F288" s="143"/>
      <c r="G288" s="145" t="n">
        <f aca="false">G297</f>
        <v>0</v>
      </c>
      <c r="H288" s="145" t="n">
        <f aca="false">TRUNC(G288,2)</f>
        <v>0</v>
      </c>
      <c r="I288" s="145" t="n">
        <f aca="false">SUM(I289:I296)</f>
        <v>0</v>
      </c>
    </row>
    <row r="289" s="82" customFormat="true" ht="24.7" hidden="false" customHeight="false" outlineLevel="0" collapsed="false">
      <c r="A289" s="113" t="n">
        <v>92775</v>
      </c>
      <c r="B289" s="113" t="s">
        <v>149</v>
      </c>
      <c r="C289" s="114" t="s">
        <v>150</v>
      </c>
      <c r="D289" s="114" t="s">
        <v>228</v>
      </c>
      <c r="E289" s="115" t="s">
        <v>333</v>
      </c>
      <c r="F289" s="116" t="n">
        <v>252</v>
      </c>
      <c r="G289" s="117"/>
      <c r="H289" s="118" t="n">
        <f aca="false">TRUNC(F289*G289,2)</f>
        <v>0</v>
      </c>
      <c r="I289" s="118" t="n">
        <f aca="false">TRUNC((1+'BDI '!$F$30)*H289,2)</f>
        <v>0</v>
      </c>
    </row>
    <row r="290" s="82" customFormat="true" ht="24.7" hidden="false" customHeight="false" outlineLevel="0" collapsed="false">
      <c r="A290" s="113" t="n">
        <v>92776</v>
      </c>
      <c r="B290" s="113" t="s">
        <v>149</v>
      </c>
      <c r="C290" s="114" t="s">
        <v>150</v>
      </c>
      <c r="D290" s="114" t="s">
        <v>228</v>
      </c>
      <c r="E290" s="115" t="s">
        <v>334</v>
      </c>
      <c r="F290" s="116" t="n">
        <v>156</v>
      </c>
      <c r="G290" s="117"/>
      <c r="H290" s="118" t="n">
        <f aca="false">TRUNC(F290*G290,2)</f>
        <v>0</v>
      </c>
      <c r="I290" s="118" t="n">
        <f aca="false">TRUNC((1+'BDI '!$F$30)*H290,2)</f>
        <v>0</v>
      </c>
    </row>
    <row r="291" s="82" customFormat="true" ht="24.7" hidden="false" customHeight="false" outlineLevel="0" collapsed="false">
      <c r="A291" s="113" t="n">
        <v>92778</v>
      </c>
      <c r="B291" s="113" t="s">
        <v>149</v>
      </c>
      <c r="C291" s="114" t="s">
        <v>150</v>
      </c>
      <c r="D291" s="114" t="s">
        <v>228</v>
      </c>
      <c r="E291" s="115" t="s">
        <v>335</v>
      </c>
      <c r="F291" s="116" t="n">
        <v>491</v>
      </c>
      <c r="G291" s="117"/>
      <c r="H291" s="118" t="n">
        <f aca="false">TRUNC(F291*G291,2)</f>
        <v>0</v>
      </c>
      <c r="I291" s="118" t="n">
        <f aca="false">TRUNC((1+'BDI '!$F$30)*H291,2)</f>
        <v>0</v>
      </c>
    </row>
    <row r="292" s="82" customFormat="true" ht="24.7" hidden="false" customHeight="false" outlineLevel="0" collapsed="false">
      <c r="A292" s="113" t="n">
        <v>92779</v>
      </c>
      <c r="B292" s="113" t="s">
        <v>149</v>
      </c>
      <c r="C292" s="114" t="s">
        <v>150</v>
      </c>
      <c r="D292" s="114" t="s">
        <v>228</v>
      </c>
      <c r="E292" s="115" t="s">
        <v>336</v>
      </c>
      <c r="F292" s="116" t="n">
        <v>192</v>
      </c>
      <c r="G292" s="117"/>
      <c r="H292" s="118" t="n">
        <f aca="false">TRUNC(F292*G292,2)</f>
        <v>0</v>
      </c>
      <c r="I292" s="118" t="n">
        <f aca="false">TRUNC((1+'BDI '!$F$30)*H292,2)</f>
        <v>0</v>
      </c>
    </row>
    <row r="293" s="82" customFormat="true" ht="24.7" hidden="false" customHeight="false" outlineLevel="0" collapsed="false">
      <c r="A293" s="113" t="n">
        <v>92780</v>
      </c>
      <c r="B293" s="113" t="s">
        <v>149</v>
      </c>
      <c r="C293" s="114" t="s">
        <v>150</v>
      </c>
      <c r="D293" s="114" t="s">
        <v>228</v>
      </c>
      <c r="E293" s="115" t="s">
        <v>337</v>
      </c>
      <c r="F293" s="116" t="n">
        <v>205</v>
      </c>
      <c r="G293" s="117"/>
      <c r="H293" s="118" t="n">
        <f aca="false">TRUNC(F293*G293,2)</f>
        <v>0</v>
      </c>
      <c r="I293" s="118" t="n">
        <f aca="false">TRUNC((1+'BDI '!$F$30)*H293,2)</f>
        <v>0</v>
      </c>
    </row>
    <row r="294" s="82" customFormat="true" ht="24.7" hidden="false" customHeight="false" outlineLevel="0" collapsed="false">
      <c r="A294" s="113" t="n">
        <v>92781</v>
      </c>
      <c r="B294" s="113" t="s">
        <v>149</v>
      </c>
      <c r="C294" s="114" t="s">
        <v>150</v>
      </c>
      <c r="D294" s="114" t="s">
        <v>228</v>
      </c>
      <c r="E294" s="115" t="s">
        <v>351</v>
      </c>
      <c r="F294" s="116" t="n">
        <v>58</v>
      </c>
      <c r="G294" s="117"/>
      <c r="H294" s="118" t="n">
        <f aca="false">TRUNC(F294*G294,2)</f>
        <v>0</v>
      </c>
      <c r="I294" s="118" t="n">
        <f aca="false">TRUNC((1+'BDI '!$F$30)*H294,2)</f>
        <v>0</v>
      </c>
    </row>
    <row r="295" s="82" customFormat="true" ht="24.7" hidden="false" customHeight="false" outlineLevel="0" collapsed="false">
      <c r="A295" s="113" t="n">
        <v>92431</v>
      </c>
      <c r="B295" s="113" t="s">
        <v>149</v>
      </c>
      <c r="C295" s="114" t="s">
        <v>150</v>
      </c>
      <c r="D295" s="114" t="s">
        <v>153</v>
      </c>
      <c r="E295" s="115" t="s">
        <v>340</v>
      </c>
      <c r="F295" s="116" t="n">
        <v>263</v>
      </c>
      <c r="G295" s="117"/>
      <c r="H295" s="118" t="n">
        <f aca="false">TRUNC(F295*G295,2)</f>
        <v>0</v>
      </c>
      <c r="I295" s="118" t="n">
        <f aca="false">TRUNC((1+'BDI '!$F$30)*H295,2)</f>
        <v>0</v>
      </c>
    </row>
    <row r="296" s="82" customFormat="true" ht="24.7" hidden="false" customHeight="false" outlineLevel="0" collapsed="false">
      <c r="A296" s="113" t="s">
        <v>341</v>
      </c>
      <c r="B296" s="113" t="s">
        <v>149</v>
      </c>
      <c r="C296" s="114" t="s">
        <v>150</v>
      </c>
      <c r="D296" s="114" t="s">
        <v>180</v>
      </c>
      <c r="E296" s="115" t="s">
        <v>342</v>
      </c>
      <c r="F296" s="116" t="n">
        <v>18.6</v>
      </c>
      <c r="G296" s="117"/>
      <c r="H296" s="118" t="n">
        <f aca="false">TRUNC(F296*G296,2)</f>
        <v>0</v>
      </c>
      <c r="I296" s="118" t="n">
        <f aca="false">TRUNC((1+'BDI '!$F$30)*H296,2)</f>
        <v>0</v>
      </c>
    </row>
    <row r="297" s="82" customFormat="true" ht="18.55" hidden="false" customHeight="false" outlineLevel="0" collapsed="false">
      <c r="A297" s="119"/>
      <c r="B297" s="119"/>
      <c r="C297" s="119"/>
      <c r="D297" s="119"/>
      <c r="E297" s="146" t="s">
        <v>373</v>
      </c>
      <c r="F297" s="147"/>
      <c r="G297" s="148" t="n">
        <f aca="false">H289+H290+H291+H292+H293+H294+H295+H296</f>
        <v>0</v>
      </c>
      <c r="H297" s="148" t="n">
        <f aca="false">TRUNC(G297,2)</f>
        <v>0</v>
      </c>
      <c r="I297" s="148" t="n">
        <f aca="false">I288</f>
        <v>0</v>
      </c>
    </row>
    <row r="298" s="82" customFormat="true" ht="18.55" hidden="false" customHeight="false" outlineLevel="0" collapsed="false">
      <c r="A298" s="119"/>
      <c r="B298" s="119"/>
      <c r="C298" s="119"/>
      <c r="D298" s="119"/>
      <c r="E298" s="135" t="s">
        <v>370</v>
      </c>
      <c r="F298" s="136"/>
      <c r="G298" s="137" t="n">
        <f aca="false">H277+H287+H297</f>
        <v>0</v>
      </c>
      <c r="H298" s="137" t="n">
        <f aca="false">TRUNC(G298,2)</f>
        <v>0</v>
      </c>
      <c r="I298" s="137" t="n">
        <f aca="false">I269</f>
        <v>0</v>
      </c>
    </row>
    <row r="299" s="82" customFormat="true" ht="18.55" hidden="false" customHeight="false" outlineLevel="0" collapsed="false">
      <c r="A299" s="131" t="s">
        <v>374</v>
      </c>
      <c r="B299" s="131"/>
      <c r="C299" s="131" t="s">
        <v>144</v>
      </c>
      <c r="D299" s="132"/>
      <c r="E299" s="133" t="s">
        <v>346</v>
      </c>
      <c r="F299" s="132"/>
      <c r="G299" s="134" t="n">
        <f aca="false">G307</f>
        <v>0</v>
      </c>
      <c r="H299" s="134" t="n">
        <f aca="false">TRUNC(G299,2)</f>
        <v>0</v>
      </c>
      <c r="I299" s="134" t="n">
        <f aca="false">SUM(I300:I306)</f>
        <v>0</v>
      </c>
    </row>
    <row r="300" s="82" customFormat="true" ht="18.55" hidden="false" customHeight="false" outlineLevel="0" collapsed="false">
      <c r="A300" s="113" t="n">
        <v>96544</v>
      </c>
      <c r="B300" s="113" t="s">
        <v>149</v>
      </c>
      <c r="C300" s="114" t="s">
        <v>150</v>
      </c>
      <c r="D300" s="114" t="s">
        <v>228</v>
      </c>
      <c r="E300" s="115" t="s">
        <v>317</v>
      </c>
      <c r="F300" s="116" t="n">
        <v>1599</v>
      </c>
      <c r="G300" s="117"/>
      <c r="H300" s="118" t="n">
        <f aca="false">TRUNC(F300*G300,2)</f>
        <v>0</v>
      </c>
      <c r="I300" s="118" t="n">
        <f aca="false">TRUNC((1+'BDI '!$F$30)*H300,2)</f>
        <v>0</v>
      </c>
    </row>
    <row r="301" s="82" customFormat="true" ht="18.55" hidden="false" customHeight="false" outlineLevel="0" collapsed="false">
      <c r="A301" s="113" t="n">
        <v>96545</v>
      </c>
      <c r="B301" s="113" t="s">
        <v>149</v>
      </c>
      <c r="C301" s="114" t="s">
        <v>150</v>
      </c>
      <c r="D301" s="114" t="s">
        <v>228</v>
      </c>
      <c r="E301" s="115" t="s">
        <v>318</v>
      </c>
      <c r="F301" s="116" t="n">
        <v>5</v>
      </c>
      <c r="G301" s="117"/>
      <c r="H301" s="118" t="n">
        <f aca="false">TRUNC(F301*G301,2)</f>
        <v>0</v>
      </c>
      <c r="I301" s="118" t="n">
        <f aca="false">TRUNC((1+'BDI '!$F$30)*H301,2)</f>
        <v>0</v>
      </c>
    </row>
    <row r="302" s="82" customFormat="true" ht="18.55" hidden="false" customHeight="false" outlineLevel="0" collapsed="false">
      <c r="A302" s="113" t="n">
        <v>96546</v>
      </c>
      <c r="B302" s="113" t="s">
        <v>149</v>
      </c>
      <c r="C302" s="114" t="s">
        <v>150</v>
      </c>
      <c r="D302" s="114" t="s">
        <v>228</v>
      </c>
      <c r="E302" s="115" t="s">
        <v>319</v>
      </c>
      <c r="F302" s="116" t="n">
        <v>2328</v>
      </c>
      <c r="G302" s="117"/>
      <c r="H302" s="118" t="n">
        <f aca="false">TRUNC(F302*G302,2)</f>
        <v>0</v>
      </c>
      <c r="I302" s="118" t="n">
        <f aca="false">TRUNC((1+'BDI '!$F$30)*H302,2)</f>
        <v>0</v>
      </c>
    </row>
    <row r="303" s="82" customFormat="true" ht="18.55" hidden="false" customHeight="false" outlineLevel="0" collapsed="false">
      <c r="A303" s="113" t="n">
        <v>96547</v>
      </c>
      <c r="B303" s="113" t="s">
        <v>149</v>
      </c>
      <c r="C303" s="114" t="s">
        <v>150</v>
      </c>
      <c r="D303" s="114" t="s">
        <v>228</v>
      </c>
      <c r="E303" s="115" t="s">
        <v>320</v>
      </c>
      <c r="F303" s="116" t="n">
        <v>641</v>
      </c>
      <c r="G303" s="117"/>
      <c r="H303" s="118" t="n">
        <f aca="false">TRUNC(F303*G303,2)</f>
        <v>0</v>
      </c>
      <c r="I303" s="118" t="n">
        <f aca="false">TRUNC((1+'BDI '!$F$30)*H303,2)</f>
        <v>0</v>
      </c>
    </row>
    <row r="304" s="82" customFormat="true" ht="18.55" hidden="false" customHeight="false" outlineLevel="0" collapsed="false">
      <c r="A304" s="113" t="n">
        <v>96548</v>
      </c>
      <c r="B304" s="113" t="s">
        <v>149</v>
      </c>
      <c r="C304" s="114" t="s">
        <v>150</v>
      </c>
      <c r="D304" s="114" t="s">
        <v>228</v>
      </c>
      <c r="E304" s="115" t="s">
        <v>321</v>
      </c>
      <c r="F304" s="116" t="n">
        <v>140</v>
      </c>
      <c r="G304" s="117"/>
      <c r="H304" s="118" t="n">
        <f aca="false">TRUNC(F304*G304,2)</f>
        <v>0</v>
      </c>
      <c r="I304" s="118" t="n">
        <f aca="false">TRUNC((1+'BDI '!$F$30)*H304,2)</f>
        <v>0</v>
      </c>
    </row>
    <row r="305" s="82" customFormat="true" ht="24.7" hidden="false" customHeight="false" outlineLevel="0" collapsed="false">
      <c r="A305" s="113" t="n">
        <v>96557</v>
      </c>
      <c r="B305" s="113" t="s">
        <v>149</v>
      </c>
      <c r="C305" s="114" t="s">
        <v>150</v>
      </c>
      <c r="D305" s="114" t="s">
        <v>180</v>
      </c>
      <c r="E305" s="115" t="s">
        <v>322</v>
      </c>
      <c r="F305" s="116" t="n">
        <v>78.9</v>
      </c>
      <c r="G305" s="117"/>
      <c r="H305" s="118" t="n">
        <f aca="false">TRUNC(F305*G305,2)</f>
        <v>0</v>
      </c>
      <c r="I305" s="118" t="n">
        <f aca="false">TRUNC((1+'BDI '!$F$30)*H305,2)</f>
        <v>0</v>
      </c>
    </row>
    <row r="306" s="82" customFormat="true" ht="24.7" hidden="false" customHeight="false" outlineLevel="0" collapsed="false">
      <c r="A306" s="113" t="n">
        <v>96536</v>
      </c>
      <c r="B306" s="113" t="s">
        <v>149</v>
      </c>
      <c r="C306" s="114" t="s">
        <v>150</v>
      </c>
      <c r="D306" s="114" t="s">
        <v>153</v>
      </c>
      <c r="E306" s="115" t="s">
        <v>347</v>
      </c>
      <c r="F306" s="116" t="n">
        <v>829</v>
      </c>
      <c r="G306" s="117"/>
      <c r="H306" s="118" t="n">
        <f aca="false">TRUNC(F306*G306,2)</f>
        <v>0</v>
      </c>
      <c r="I306" s="118" t="n">
        <f aca="false">TRUNC((1+'BDI '!$F$30)*H306,2)</f>
        <v>0</v>
      </c>
    </row>
    <row r="307" s="82" customFormat="true" ht="18.55" hidden="false" customHeight="false" outlineLevel="0" collapsed="false">
      <c r="A307" s="119"/>
      <c r="B307" s="119"/>
      <c r="C307" s="119"/>
      <c r="D307" s="119"/>
      <c r="E307" s="135" t="s">
        <v>374</v>
      </c>
      <c r="F307" s="136"/>
      <c r="G307" s="137" t="n">
        <f aca="false">H300+H301+H302+H303+H304+H305+H306</f>
        <v>0</v>
      </c>
      <c r="H307" s="137" t="n">
        <f aca="false">TRUNC(G307,2)</f>
        <v>0</v>
      </c>
      <c r="I307" s="137" t="n">
        <f aca="false">I299</f>
        <v>0</v>
      </c>
    </row>
    <row r="308" s="82" customFormat="true" ht="18.55" hidden="false" customHeight="false" outlineLevel="0" collapsed="false">
      <c r="A308" s="131" t="s">
        <v>375</v>
      </c>
      <c r="B308" s="131"/>
      <c r="C308" s="131" t="s">
        <v>144</v>
      </c>
      <c r="D308" s="132"/>
      <c r="E308" s="133" t="s">
        <v>349</v>
      </c>
      <c r="F308" s="132"/>
      <c r="G308" s="134" t="n">
        <f aca="false">G318</f>
        <v>0</v>
      </c>
      <c r="H308" s="134" t="n">
        <f aca="false">TRUNC(G308,2)</f>
        <v>0</v>
      </c>
      <c r="I308" s="134" t="n">
        <f aca="false">SUM(I309:I317)</f>
        <v>0</v>
      </c>
    </row>
    <row r="309" s="82" customFormat="true" ht="24.7" hidden="false" customHeight="false" outlineLevel="0" collapsed="false">
      <c r="A309" s="113" t="n">
        <v>92775</v>
      </c>
      <c r="B309" s="113" t="s">
        <v>149</v>
      </c>
      <c r="C309" s="114" t="s">
        <v>150</v>
      </c>
      <c r="D309" s="114" t="s">
        <v>228</v>
      </c>
      <c r="E309" s="115" t="s">
        <v>333</v>
      </c>
      <c r="F309" s="116" t="n">
        <v>627</v>
      </c>
      <c r="G309" s="117"/>
      <c r="H309" s="118" t="n">
        <f aca="false">TRUNC(F309*G309,2)</f>
        <v>0</v>
      </c>
      <c r="I309" s="118" t="n">
        <f aca="false">TRUNC((1+'BDI '!$F$30)*H309,2)</f>
        <v>0</v>
      </c>
    </row>
    <row r="310" s="82" customFormat="true" ht="24.7" hidden="false" customHeight="false" outlineLevel="0" collapsed="false">
      <c r="A310" s="113" t="n">
        <v>92776</v>
      </c>
      <c r="B310" s="113" t="s">
        <v>149</v>
      </c>
      <c r="C310" s="114" t="s">
        <v>150</v>
      </c>
      <c r="D310" s="114" t="s">
        <v>228</v>
      </c>
      <c r="E310" s="115" t="s">
        <v>334</v>
      </c>
      <c r="F310" s="116" t="n">
        <v>1153</v>
      </c>
      <c r="G310" s="117"/>
      <c r="H310" s="118" t="n">
        <f aca="false">TRUNC(F310*G310,2)</f>
        <v>0</v>
      </c>
      <c r="I310" s="118" t="n">
        <f aca="false">TRUNC((1+'BDI '!$F$30)*H310,2)</f>
        <v>0</v>
      </c>
    </row>
    <row r="311" s="82" customFormat="true" ht="24.7" hidden="false" customHeight="false" outlineLevel="0" collapsed="false">
      <c r="A311" s="113" t="n">
        <v>92777</v>
      </c>
      <c r="B311" s="113" t="s">
        <v>149</v>
      </c>
      <c r="C311" s="114" t="s">
        <v>150</v>
      </c>
      <c r="D311" s="114" t="s">
        <v>228</v>
      </c>
      <c r="E311" s="115" t="s">
        <v>350</v>
      </c>
      <c r="F311" s="116" t="n">
        <v>956</v>
      </c>
      <c r="G311" s="117"/>
      <c r="H311" s="118" t="n">
        <f aca="false">TRUNC(F311*G311,2)</f>
        <v>0</v>
      </c>
      <c r="I311" s="118" t="n">
        <f aca="false">TRUNC((1+'BDI '!$F$30)*H311,2)</f>
        <v>0</v>
      </c>
    </row>
    <row r="312" s="82" customFormat="true" ht="24.7" hidden="false" customHeight="false" outlineLevel="0" collapsed="false">
      <c r="A312" s="113" t="n">
        <v>92778</v>
      </c>
      <c r="B312" s="113" t="s">
        <v>149</v>
      </c>
      <c r="C312" s="114" t="s">
        <v>150</v>
      </c>
      <c r="D312" s="114" t="s">
        <v>228</v>
      </c>
      <c r="E312" s="115" t="s">
        <v>335</v>
      </c>
      <c r="F312" s="116" t="n">
        <v>1295</v>
      </c>
      <c r="G312" s="117"/>
      <c r="H312" s="118" t="n">
        <f aca="false">TRUNC(F312*G312,2)</f>
        <v>0</v>
      </c>
      <c r="I312" s="118" t="n">
        <f aca="false">TRUNC((1+'BDI '!$F$30)*H312,2)</f>
        <v>0</v>
      </c>
    </row>
    <row r="313" s="82" customFormat="true" ht="24.7" hidden="false" customHeight="false" outlineLevel="0" collapsed="false">
      <c r="A313" s="113" t="n">
        <v>92779</v>
      </c>
      <c r="B313" s="113" t="s">
        <v>149</v>
      </c>
      <c r="C313" s="114" t="s">
        <v>150</v>
      </c>
      <c r="D313" s="114" t="s">
        <v>228</v>
      </c>
      <c r="E313" s="115" t="s">
        <v>336</v>
      </c>
      <c r="F313" s="116" t="n">
        <v>891</v>
      </c>
      <c r="G313" s="117"/>
      <c r="H313" s="118" t="n">
        <f aca="false">TRUNC(F313*G313,2)</f>
        <v>0</v>
      </c>
      <c r="I313" s="118" t="n">
        <f aca="false">TRUNC((1+'BDI '!$F$30)*H313,2)</f>
        <v>0</v>
      </c>
    </row>
    <row r="314" s="82" customFormat="true" ht="24.7" hidden="false" customHeight="false" outlineLevel="0" collapsed="false">
      <c r="A314" s="113" t="n">
        <v>92780</v>
      </c>
      <c r="B314" s="113" t="s">
        <v>149</v>
      </c>
      <c r="C314" s="114" t="s">
        <v>150</v>
      </c>
      <c r="D314" s="114" t="s">
        <v>228</v>
      </c>
      <c r="E314" s="115" t="s">
        <v>337</v>
      </c>
      <c r="F314" s="116" t="n">
        <v>3317</v>
      </c>
      <c r="G314" s="117"/>
      <c r="H314" s="118" t="n">
        <f aca="false">TRUNC(F314*G314,2)</f>
        <v>0</v>
      </c>
      <c r="I314" s="118" t="n">
        <f aca="false">TRUNC((1+'BDI '!$F$30)*H314,2)</f>
        <v>0</v>
      </c>
    </row>
    <row r="315" s="82" customFormat="true" ht="24.7" hidden="false" customHeight="false" outlineLevel="0" collapsed="false">
      <c r="A315" s="113" t="n">
        <v>92781</v>
      </c>
      <c r="B315" s="113" t="s">
        <v>149</v>
      </c>
      <c r="C315" s="114" t="s">
        <v>150</v>
      </c>
      <c r="D315" s="114" t="s">
        <v>228</v>
      </c>
      <c r="E315" s="115" t="s">
        <v>351</v>
      </c>
      <c r="F315" s="116" t="n">
        <v>1685</v>
      </c>
      <c r="G315" s="117"/>
      <c r="H315" s="118" t="n">
        <f aca="false">TRUNC(F315*G315,2)</f>
        <v>0</v>
      </c>
      <c r="I315" s="118" t="n">
        <f aca="false">TRUNC((1+'BDI '!$F$30)*H315,2)</f>
        <v>0</v>
      </c>
    </row>
    <row r="316" s="82" customFormat="true" ht="24.7" hidden="false" customHeight="false" outlineLevel="0" collapsed="false">
      <c r="A316" s="113" t="n">
        <v>92464</v>
      </c>
      <c r="B316" s="113" t="s">
        <v>149</v>
      </c>
      <c r="C316" s="114" t="s">
        <v>150</v>
      </c>
      <c r="D316" s="114" t="s">
        <v>153</v>
      </c>
      <c r="E316" s="115" t="s">
        <v>352</v>
      </c>
      <c r="F316" s="116" t="n">
        <v>932</v>
      </c>
      <c r="G316" s="117"/>
      <c r="H316" s="118" t="n">
        <f aca="false">TRUNC(F316*G316,2)</f>
        <v>0</v>
      </c>
      <c r="I316" s="118" t="n">
        <f aca="false">TRUNC((1+'BDI '!$F$30)*H316,2)</f>
        <v>0</v>
      </c>
    </row>
    <row r="317" s="82" customFormat="true" ht="24.7" hidden="false" customHeight="false" outlineLevel="0" collapsed="false">
      <c r="A317" s="113" t="s">
        <v>353</v>
      </c>
      <c r="B317" s="113" t="s">
        <v>149</v>
      </c>
      <c r="C317" s="114" t="s">
        <v>150</v>
      </c>
      <c r="D317" s="114" t="s">
        <v>180</v>
      </c>
      <c r="E317" s="115" t="s">
        <v>354</v>
      </c>
      <c r="F317" s="116" t="n">
        <v>108.1</v>
      </c>
      <c r="G317" s="117"/>
      <c r="H317" s="118" t="n">
        <f aca="false">TRUNC(F317*G317,2)</f>
        <v>0</v>
      </c>
      <c r="I317" s="118" t="n">
        <f aca="false">TRUNC((1+'BDI '!$F$30)*H317,2)</f>
        <v>0</v>
      </c>
    </row>
    <row r="318" s="82" customFormat="true" ht="18.55" hidden="false" customHeight="false" outlineLevel="0" collapsed="false">
      <c r="A318" s="119"/>
      <c r="B318" s="119"/>
      <c r="C318" s="119"/>
      <c r="D318" s="119"/>
      <c r="E318" s="135" t="s">
        <v>375</v>
      </c>
      <c r="F318" s="136"/>
      <c r="G318" s="137" t="n">
        <f aca="false">H309+H310+H311+H312+H313+H314+H315+H316+H317</f>
        <v>0</v>
      </c>
      <c r="H318" s="137" t="n">
        <f aca="false">TRUNC(G318,2)</f>
        <v>0</v>
      </c>
      <c r="I318" s="137" t="n">
        <f aca="false">I308</f>
        <v>0</v>
      </c>
    </row>
    <row r="319" s="82" customFormat="true" ht="18.55" hidden="false" customHeight="false" outlineLevel="0" collapsed="false">
      <c r="A319" s="131" t="s">
        <v>376</v>
      </c>
      <c r="B319" s="131"/>
      <c r="C319" s="131" t="s">
        <v>144</v>
      </c>
      <c r="D319" s="132"/>
      <c r="E319" s="133" t="s">
        <v>356</v>
      </c>
      <c r="F319" s="132"/>
      <c r="G319" s="134" t="n">
        <f aca="false">G329</f>
        <v>0</v>
      </c>
      <c r="H319" s="134" t="n">
        <f aca="false">TRUNC(G319,2)</f>
        <v>0</v>
      </c>
      <c r="I319" s="134" t="n">
        <f aca="false">SUM(I320:I328)</f>
        <v>0</v>
      </c>
    </row>
    <row r="320" s="82" customFormat="true" ht="24.7" hidden="false" customHeight="false" outlineLevel="0" collapsed="false">
      <c r="A320" s="113" t="n">
        <v>92775</v>
      </c>
      <c r="B320" s="113" t="s">
        <v>149</v>
      </c>
      <c r="C320" s="114" t="s">
        <v>150</v>
      </c>
      <c r="D320" s="114" t="s">
        <v>228</v>
      </c>
      <c r="E320" s="115" t="s">
        <v>333</v>
      </c>
      <c r="F320" s="116" t="n">
        <v>253</v>
      </c>
      <c r="G320" s="117"/>
      <c r="H320" s="118" t="n">
        <f aca="false">TRUNC(F320*G320,2)</f>
        <v>0</v>
      </c>
      <c r="I320" s="118" t="n">
        <f aca="false">TRUNC((1+'BDI '!$F$30)*H320,2)</f>
        <v>0</v>
      </c>
    </row>
    <row r="321" s="82" customFormat="true" ht="24.7" hidden="false" customHeight="false" outlineLevel="0" collapsed="false">
      <c r="A321" s="113" t="n">
        <v>92776</v>
      </c>
      <c r="B321" s="113" t="s">
        <v>149</v>
      </c>
      <c r="C321" s="114" t="s">
        <v>150</v>
      </c>
      <c r="D321" s="114" t="s">
        <v>228</v>
      </c>
      <c r="E321" s="115" t="s">
        <v>334</v>
      </c>
      <c r="F321" s="116" t="n">
        <v>815</v>
      </c>
      <c r="G321" s="117"/>
      <c r="H321" s="118" t="n">
        <f aca="false">TRUNC(F321*G321,2)</f>
        <v>0</v>
      </c>
      <c r="I321" s="118" t="n">
        <f aca="false">TRUNC((1+'BDI '!$F$30)*H321,2)</f>
        <v>0</v>
      </c>
    </row>
    <row r="322" s="82" customFormat="true" ht="24.7" hidden="false" customHeight="false" outlineLevel="0" collapsed="false">
      <c r="A322" s="113" t="n">
        <v>92777</v>
      </c>
      <c r="B322" s="113" t="s">
        <v>149</v>
      </c>
      <c r="C322" s="114" t="s">
        <v>150</v>
      </c>
      <c r="D322" s="114" t="s">
        <v>228</v>
      </c>
      <c r="E322" s="115" t="s">
        <v>350</v>
      </c>
      <c r="F322" s="116" t="n">
        <v>536</v>
      </c>
      <c r="G322" s="117"/>
      <c r="H322" s="118" t="n">
        <f aca="false">TRUNC(F322*G322,2)</f>
        <v>0</v>
      </c>
      <c r="I322" s="118" t="n">
        <f aca="false">TRUNC((1+'BDI '!$F$30)*H322,2)</f>
        <v>0</v>
      </c>
    </row>
    <row r="323" s="82" customFormat="true" ht="24.7" hidden="false" customHeight="false" outlineLevel="0" collapsed="false">
      <c r="A323" s="113" t="n">
        <v>92778</v>
      </c>
      <c r="B323" s="113" t="s">
        <v>149</v>
      </c>
      <c r="C323" s="114" t="s">
        <v>150</v>
      </c>
      <c r="D323" s="114" t="s">
        <v>228</v>
      </c>
      <c r="E323" s="115" t="s">
        <v>335</v>
      </c>
      <c r="F323" s="116" t="n">
        <v>416</v>
      </c>
      <c r="G323" s="117"/>
      <c r="H323" s="118" t="n">
        <f aca="false">TRUNC(F323*G323,2)</f>
        <v>0</v>
      </c>
      <c r="I323" s="118" t="n">
        <f aca="false">TRUNC((1+'BDI '!$F$30)*H323,2)</f>
        <v>0</v>
      </c>
    </row>
    <row r="324" s="82" customFormat="true" ht="24.7" hidden="false" customHeight="false" outlineLevel="0" collapsed="false">
      <c r="A324" s="113" t="n">
        <v>92779</v>
      </c>
      <c r="B324" s="113" t="s">
        <v>149</v>
      </c>
      <c r="C324" s="114" t="s">
        <v>150</v>
      </c>
      <c r="D324" s="114" t="s">
        <v>228</v>
      </c>
      <c r="E324" s="115" t="s">
        <v>336</v>
      </c>
      <c r="F324" s="116" t="n">
        <v>660</v>
      </c>
      <c r="G324" s="117"/>
      <c r="H324" s="118" t="n">
        <f aca="false">TRUNC(F324*G324,2)</f>
        <v>0</v>
      </c>
      <c r="I324" s="118" t="n">
        <f aca="false">TRUNC((1+'BDI '!$F$30)*H324,2)</f>
        <v>0</v>
      </c>
    </row>
    <row r="325" s="82" customFormat="true" ht="24.7" hidden="false" customHeight="false" outlineLevel="0" collapsed="false">
      <c r="A325" s="113" t="n">
        <v>92780</v>
      </c>
      <c r="B325" s="113" t="s">
        <v>149</v>
      </c>
      <c r="C325" s="114" t="s">
        <v>150</v>
      </c>
      <c r="D325" s="114" t="s">
        <v>228</v>
      </c>
      <c r="E325" s="115" t="s">
        <v>337</v>
      </c>
      <c r="F325" s="116" t="n">
        <v>2060</v>
      </c>
      <c r="G325" s="117"/>
      <c r="H325" s="118" t="n">
        <f aca="false">TRUNC(F325*G325,2)</f>
        <v>0</v>
      </c>
      <c r="I325" s="118" t="n">
        <f aca="false">TRUNC((1+'BDI '!$F$30)*H325,2)</f>
        <v>0</v>
      </c>
    </row>
    <row r="326" s="82" customFormat="true" ht="24.7" hidden="false" customHeight="false" outlineLevel="0" collapsed="false">
      <c r="A326" s="113" t="n">
        <v>92781</v>
      </c>
      <c r="B326" s="113" t="s">
        <v>149</v>
      </c>
      <c r="C326" s="114" t="s">
        <v>150</v>
      </c>
      <c r="D326" s="114" t="s">
        <v>228</v>
      </c>
      <c r="E326" s="115" t="s">
        <v>351</v>
      </c>
      <c r="F326" s="116" t="n">
        <v>526</v>
      </c>
      <c r="G326" s="117"/>
      <c r="H326" s="118" t="n">
        <f aca="false">TRUNC(F326*G326,2)</f>
        <v>0</v>
      </c>
      <c r="I326" s="118" t="n">
        <f aca="false">TRUNC((1+'BDI '!$F$30)*H326,2)</f>
        <v>0</v>
      </c>
    </row>
    <row r="327" s="82" customFormat="true" ht="24.7" hidden="false" customHeight="false" outlineLevel="0" collapsed="false">
      <c r="A327" s="113" t="n">
        <v>92464</v>
      </c>
      <c r="B327" s="113" t="s">
        <v>149</v>
      </c>
      <c r="C327" s="114" t="s">
        <v>150</v>
      </c>
      <c r="D327" s="114" t="s">
        <v>153</v>
      </c>
      <c r="E327" s="115" t="s">
        <v>352</v>
      </c>
      <c r="F327" s="116" t="n">
        <v>489</v>
      </c>
      <c r="G327" s="117"/>
      <c r="H327" s="118" t="n">
        <f aca="false">TRUNC(F327*G327,2)</f>
        <v>0</v>
      </c>
      <c r="I327" s="118" t="n">
        <f aca="false">TRUNC((1+'BDI '!$F$30)*H327,2)</f>
        <v>0</v>
      </c>
    </row>
    <row r="328" s="82" customFormat="true" ht="24.7" hidden="false" customHeight="false" outlineLevel="0" collapsed="false">
      <c r="A328" s="113" t="s">
        <v>353</v>
      </c>
      <c r="B328" s="113" t="s">
        <v>149</v>
      </c>
      <c r="C328" s="114" t="s">
        <v>150</v>
      </c>
      <c r="D328" s="114" t="s">
        <v>180</v>
      </c>
      <c r="E328" s="115" t="s">
        <v>354</v>
      </c>
      <c r="F328" s="116" t="n">
        <v>63.9</v>
      </c>
      <c r="G328" s="117"/>
      <c r="H328" s="118" t="n">
        <f aca="false">TRUNC(F328*G328,2)</f>
        <v>0</v>
      </c>
      <c r="I328" s="118" t="n">
        <f aca="false">TRUNC((1+'BDI '!$F$30)*H328,2)</f>
        <v>0</v>
      </c>
    </row>
    <row r="329" s="82" customFormat="true" ht="18.55" hidden="false" customHeight="false" outlineLevel="0" collapsed="false">
      <c r="A329" s="119"/>
      <c r="B329" s="119"/>
      <c r="C329" s="119"/>
      <c r="D329" s="119"/>
      <c r="E329" s="135" t="s">
        <v>376</v>
      </c>
      <c r="F329" s="136"/>
      <c r="G329" s="137" t="n">
        <f aca="false">H320+H321+H322+H323+H324+H325+H326+H327+H328</f>
        <v>0</v>
      </c>
      <c r="H329" s="137" t="n">
        <f aca="false">TRUNC(G329,2)</f>
        <v>0</v>
      </c>
      <c r="I329" s="137" t="n">
        <f aca="false">I319</f>
        <v>0</v>
      </c>
    </row>
    <row r="330" s="82" customFormat="true" ht="18.55" hidden="false" customHeight="false" outlineLevel="0" collapsed="false">
      <c r="A330" s="131" t="s">
        <v>377</v>
      </c>
      <c r="B330" s="131"/>
      <c r="C330" s="131" t="s">
        <v>144</v>
      </c>
      <c r="D330" s="132"/>
      <c r="E330" s="133" t="s">
        <v>358</v>
      </c>
      <c r="F330" s="132"/>
      <c r="G330" s="134" t="n">
        <f aca="false">G333</f>
        <v>0</v>
      </c>
      <c r="H330" s="134" t="n">
        <f aca="false">TRUNC(G330,2)</f>
        <v>0</v>
      </c>
      <c r="I330" s="134" t="n">
        <f aca="false">SUM(I331:I332)</f>
        <v>0</v>
      </c>
    </row>
    <row r="331" s="82" customFormat="true" ht="24.7" hidden="false" customHeight="false" outlineLevel="0" collapsed="false">
      <c r="A331" s="113" t="n">
        <v>92785</v>
      </c>
      <c r="B331" s="113" t="s">
        <v>149</v>
      </c>
      <c r="C331" s="114" t="s">
        <v>150</v>
      </c>
      <c r="D331" s="114" t="s">
        <v>228</v>
      </c>
      <c r="E331" s="115" t="s">
        <v>359</v>
      </c>
      <c r="F331" s="116" t="n">
        <v>9116</v>
      </c>
      <c r="G331" s="117"/>
      <c r="H331" s="118" t="n">
        <f aca="false">TRUNC(F331*G331,2)</f>
        <v>0</v>
      </c>
      <c r="I331" s="118" t="n">
        <f aca="false">TRUNC((1+'BDI '!$F$30)*H331,2)</f>
        <v>0</v>
      </c>
    </row>
    <row r="332" s="82" customFormat="true" ht="24.7" hidden="false" customHeight="false" outlineLevel="0" collapsed="false">
      <c r="A332" s="113" t="s">
        <v>353</v>
      </c>
      <c r="B332" s="113" t="s">
        <v>149</v>
      </c>
      <c r="C332" s="114" t="s">
        <v>150</v>
      </c>
      <c r="D332" s="114" t="s">
        <v>180</v>
      </c>
      <c r="E332" s="115" t="s">
        <v>354</v>
      </c>
      <c r="F332" s="116" t="n">
        <v>194</v>
      </c>
      <c r="G332" s="117"/>
      <c r="H332" s="118" t="n">
        <f aca="false">TRUNC(F332*G332,2)</f>
        <v>0</v>
      </c>
      <c r="I332" s="118" t="n">
        <f aca="false">TRUNC((1+'BDI '!$F$30)*H332,2)</f>
        <v>0</v>
      </c>
    </row>
    <row r="333" s="82" customFormat="true" ht="18.55" hidden="false" customHeight="false" outlineLevel="0" collapsed="false">
      <c r="A333" s="119"/>
      <c r="B333" s="119"/>
      <c r="C333" s="119"/>
      <c r="D333" s="119"/>
      <c r="E333" s="135" t="s">
        <v>377</v>
      </c>
      <c r="F333" s="136"/>
      <c r="G333" s="137" t="n">
        <f aca="false">H331+H332</f>
        <v>0</v>
      </c>
      <c r="H333" s="137" t="n">
        <f aca="false">TRUNC(G333,2)</f>
        <v>0</v>
      </c>
      <c r="I333" s="137" t="n">
        <f aca="false">I330</f>
        <v>0</v>
      </c>
    </row>
    <row r="334" s="82" customFormat="true" ht="18.55" hidden="false" customHeight="false" outlineLevel="0" collapsed="false">
      <c r="A334" s="131" t="s">
        <v>378</v>
      </c>
      <c r="B334" s="131"/>
      <c r="C334" s="131" t="s">
        <v>144</v>
      </c>
      <c r="D334" s="132"/>
      <c r="E334" s="133" t="s">
        <v>361</v>
      </c>
      <c r="F334" s="132"/>
      <c r="G334" s="134" t="n">
        <f aca="false">G344</f>
        <v>0</v>
      </c>
      <c r="H334" s="134" t="n">
        <f aca="false">TRUNC(G334,2)</f>
        <v>0</v>
      </c>
      <c r="I334" s="134" t="n">
        <f aca="false">SUM(I335:I343)</f>
        <v>0</v>
      </c>
    </row>
    <row r="335" s="82" customFormat="true" ht="24.7" hidden="false" customHeight="false" outlineLevel="0" collapsed="false">
      <c r="A335" s="113" t="n">
        <v>92784</v>
      </c>
      <c r="B335" s="113" t="s">
        <v>149</v>
      </c>
      <c r="C335" s="114" t="s">
        <v>150</v>
      </c>
      <c r="D335" s="114" t="s">
        <v>228</v>
      </c>
      <c r="E335" s="115" t="s">
        <v>362</v>
      </c>
      <c r="F335" s="116" t="n">
        <v>37</v>
      </c>
      <c r="G335" s="117"/>
      <c r="H335" s="118" t="n">
        <f aca="false">TRUNC(F335*G335,2)</f>
        <v>0</v>
      </c>
      <c r="I335" s="118" t="n">
        <f aca="false">TRUNC((1+'BDI '!$F$30)*H335,2)</f>
        <v>0</v>
      </c>
    </row>
    <row r="336" s="82" customFormat="true" ht="24.7" hidden="false" customHeight="false" outlineLevel="0" collapsed="false">
      <c r="A336" s="113" t="n">
        <v>92785</v>
      </c>
      <c r="B336" s="113" t="s">
        <v>149</v>
      </c>
      <c r="C336" s="114" t="s">
        <v>150</v>
      </c>
      <c r="D336" s="114" t="s">
        <v>228</v>
      </c>
      <c r="E336" s="115" t="s">
        <v>359</v>
      </c>
      <c r="F336" s="116" t="n">
        <v>7693</v>
      </c>
      <c r="G336" s="117"/>
      <c r="H336" s="118" t="n">
        <f aca="false">TRUNC(F336*G336,2)</f>
        <v>0</v>
      </c>
      <c r="I336" s="118" t="n">
        <f aca="false">TRUNC((1+'BDI '!$F$30)*H336,2)</f>
        <v>0</v>
      </c>
    </row>
    <row r="337" s="82" customFormat="true" ht="24.7" hidden="false" customHeight="false" outlineLevel="0" collapsed="false">
      <c r="A337" s="113" t="n">
        <v>92786</v>
      </c>
      <c r="B337" s="113" t="s">
        <v>149</v>
      </c>
      <c r="C337" s="114" t="s">
        <v>150</v>
      </c>
      <c r="D337" s="114" t="s">
        <v>228</v>
      </c>
      <c r="E337" s="115" t="s">
        <v>363</v>
      </c>
      <c r="F337" s="116" t="n">
        <v>1775</v>
      </c>
      <c r="G337" s="117"/>
      <c r="H337" s="118" t="n">
        <f aca="false">TRUNC(F337*G337,2)</f>
        <v>0</v>
      </c>
      <c r="I337" s="118" t="n">
        <f aca="false">TRUNC((1+'BDI '!$F$30)*H337,2)</f>
        <v>0</v>
      </c>
    </row>
    <row r="338" s="82" customFormat="true" ht="24.7" hidden="false" customHeight="false" outlineLevel="0" collapsed="false">
      <c r="A338" s="113" t="n">
        <v>92787</v>
      </c>
      <c r="B338" s="113" t="s">
        <v>149</v>
      </c>
      <c r="C338" s="114" t="s">
        <v>150</v>
      </c>
      <c r="D338" s="114" t="s">
        <v>228</v>
      </c>
      <c r="E338" s="115" t="s">
        <v>364</v>
      </c>
      <c r="F338" s="116" t="n">
        <v>549</v>
      </c>
      <c r="G338" s="117"/>
      <c r="H338" s="118" t="n">
        <f aca="false">TRUNC(F338*G338,2)</f>
        <v>0</v>
      </c>
      <c r="I338" s="118" t="n">
        <f aca="false">TRUNC((1+'BDI '!$F$30)*H338,2)</f>
        <v>0</v>
      </c>
    </row>
    <row r="339" s="82" customFormat="true" ht="24.7" hidden="false" customHeight="false" outlineLevel="0" collapsed="false">
      <c r="A339" s="113" t="n">
        <v>92788</v>
      </c>
      <c r="B339" s="113" t="s">
        <v>149</v>
      </c>
      <c r="C339" s="114" t="s">
        <v>150</v>
      </c>
      <c r="D339" s="114" t="s">
        <v>228</v>
      </c>
      <c r="E339" s="115" t="s">
        <v>365</v>
      </c>
      <c r="F339" s="116" t="n">
        <v>127</v>
      </c>
      <c r="G339" s="117"/>
      <c r="H339" s="118" t="n">
        <f aca="false">TRUNC(F339*G339,2)</f>
        <v>0</v>
      </c>
      <c r="I339" s="118" t="n">
        <f aca="false">TRUNC((1+'BDI '!$F$30)*H339,2)</f>
        <v>0</v>
      </c>
    </row>
    <row r="340" s="82" customFormat="true" ht="24.7" hidden="false" customHeight="false" outlineLevel="0" collapsed="false">
      <c r="A340" s="113" t="n">
        <v>92538</v>
      </c>
      <c r="B340" s="113" t="s">
        <v>149</v>
      </c>
      <c r="C340" s="114" t="s">
        <v>150</v>
      </c>
      <c r="D340" s="114" t="s">
        <v>153</v>
      </c>
      <c r="E340" s="115" t="s">
        <v>366</v>
      </c>
      <c r="F340" s="116" t="n">
        <v>1390</v>
      </c>
      <c r="G340" s="117"/>
      <c r="H340" s="118" t="n">
        <f aca="false">TRUNC(F340*G340,2)</f>
        <v>0</v>
      </c>
      <c r="I340" s="118" t="n">
        <f aca="false">TRUNC((1+'BDI '!$F$30)*H340,2)</f>
        <v>0</v>
      </c>
    </row>
    <row r="341" s="82" customFormat="true" ht="24.7" hidden="false" customHeight="false" outlineLevel="0" collapsed="false">
      <c r="A341" s="113" t="s">
        <v>353</v>
      </c>
      <c r="B341" s="113" t="s">
        <v>149</v>
      </c>
      <c r="C341" s="114" t="s">
        <v>150</v>
      </c>
      <c r="D341" s="114" t="s">
        <v>180</v>
      </c>
      <c r="E341" s="115" t="s">
        <v>354</v>
      </c>
      <c r="F341" s="116" t="n">
        <v>229.6</v>
      </c>
      <c r="G341" s="117"/>
      <c r="H341" s="118" t="n">
        <f aca="false">TRUNC(F341*G341,2)</f>
        <v>0</v>
      </c>
      <c r="I341" s="118" t="n">
        <f aca="false">TRUNC((1+'BDI '!$F$30)*H341,2)</f>
        <v>0</v>
      </c>
    </row>
    <row r="342" s="82" customFormat="true" ht="24.7" hidden="false" customHeight="false" outlineLevel="0" collapsed="false">
      <c r="A342" s="113" t="n">
        <v>95944</v>
      </c>
      <c r="B342" s="113" t="s">
        <v>149</v>
      </c>
      <c r="C342" s="114" t="s">
        <v>150</v>
      </c>
      <c r="D342" s="114" t="s">
        <v>228</v>
      </c>
      <c r="E342" s="115" t="s">
        <v>379</v>
      </c>
      <c r="F342" s="116" t="n">
        <v>93</v>
      </c>
      <c r="G342" s="117"/>
      <c r="H342" s="118" t="n">
        <f aca="false">TRUNC(F342*G342,2)</f>
        <v>0</v>
      </c>
      <c r="I342" s="118" t="n">
        <f aca="false">TRUNC((1+'BDI '!$F$30)*H342,2)</f>
        <v>0</v>
      </c>
    </row>
    <row r="343" s="82" customFormat="true" ht="24.7" hidden="false" customHeight="false" outlineLevel="0" collapsed="false">
      <c r="A343" s="113" t="n">
        <v>95945</v>
      </c>
      <c r="B343" s="113" t="s">
        <v>149</v>
      </c>
      <c r="C343" s="114" t="s">
        <v>150</v>
      </c>
      <c r="D343" s="114" t="s">
        <v>228</v>
      </c>
      <c r="E343" s="115" t="s">
        <v>380</v>
      </c>
      <c r="F343" s="116" t="n">
        <v>254</v>
      </c>
      <c r="G343" s="117"/>
      <c r="H343" s="118" t="n">
        <f aca="false">TRUNC(F343*G343,2)</f>
        <v>0</v>
      </c>
      <c r="I343" s="118" t="n">
        <f aca="false">TRUNC((1+'BDI '!$F$30)*H343,2)</f>
        <v>0</v>
      </c>
    </row>
    <row r="344" s="82" customFormat="true" ht="18.55" hidden="false" customHeight="false" outlineLevel="0" collapsed="false">
      <c r="A344" s="119"/>
      <c r="B344" s="119"/>
      <c r="C344" s="119"/>
      <c r="D344" s="119"/>
      <c r="E344" s="135" t="s">
        <v>378</v>
      </c>
      <c r="F344" s="136"/>
      <c r="G344" s="137" t="n">
        <f aca="false">H335+H336+H337+H338+H339+H340+H341+H342+H343</f>
        <v>0</v>
      </c>
      <c r="H344" s="137" t="n">
        <f aca="false">TRUNC(G344,2)</f>
        <v>0</v>
      </c>
      <c r="I344" s="137" t="n">
        <f aca="false">I334</f>
        <v>0</v>
      </c>
    </row>
    <row r="345" s="82" customFormat="true" ht="18.55" hidden="false" customHeight="false" outlineLevel="0" collapsed="false">
      <c r="A345" s="131" t="s">
        <v>381</v>
      </c>
      <c r="B345" s="131"/>
      <c r="C345" s="131" t="s">
        <v>144</v>
      </c>
      <c r="D345" s="132"/>
      <c r="E345" s="133" t="s">
        <v>368</v>
      </c>
      <c r="F345" s="132"/>
      <c r="G345" s="134" t="n">
        <f aca="false">G353</f>
        <v>0</v>
      </c>
      <c r="H345" s="134" t="n">
        <f aca="false">TRUNC(G345,2)</f>
        <v>0</v>
      </c>
      <c r="I345" s="134" t="n">
        <f aca="false">SUM(I346:I352)</f>
        <v>0</v>
      </c>
    </row>
    <row r="346" s="82" customFormat="true" ht="24.7" hidden="false" customHeight="false" outlineLevel="0" collapsed="false">
      <c r="A346" s="113" t="n">
        <v>92784</v>
      </c>
      <c r="B346" s="113" t="s">
        <v>149</v>
      </c>
      <c r="C346" s="114" t="s">
        <v>150</v>
      </c>
      <c r="D346" s="114" t="s">
        <v>228</v>
      </c>
      <c r="E346" s="115" t="s">
        <v>362</v>
      </c>
      <c r="F346" s="116" t="n">
        <v>56</v>
      </c>
      <c r="G346" s="117"/>
      <c r="H346" s="118" t="n">
        <f aca="false">TRUNC(F346*G346,2)</f>
        <v>0</v>
      </c>
      <c r="I346" s="118" t="n">
        <f aca="false">TRUNC((1+'BDI '!$F$30)*H346,2)</f>
        <v>0</v>
      </c>
    </row>
    <row r="347" s="82" customFormat="true" ht="24.7" hidden="false" customHeight="false" outlineLevel="0" collapsed="false">
      <c r="A347" s="113" t="n">
        <v>92785</v>
      </c>
      <c r="B347" s="113" t="s">
        <v>149</v>
      </c>
      <c r="C347" s="114" t="s">
        <v>150</v>
      </c>
      <c r="D347" s="114" t="s">
        <v>228</v>
      </c>
      <c r="E347" s="115" t="s">
        <v>359</v>
      </c>
      <c r="F347" s="116" t="n">
        <v>6058</v>
      </c>
      <c r="G347" s="117"/>
      <c r="H347" s="118" t="n">
        <f aca="false">TRUNC(F347*G347,2)</f>
        <v>0</v>
      </c>
      <c r="I347" s="118" t="n">
        <f aca="false">TRUNC((1+'BDI '!$F$30)*H347,2)</f>
        <v>0</v>
      </c>
    </row>
    <row r="348" s="82" customFormat="true" ht="24.7" hidden="false" customHeight="false" outlineLevel="0" collapsed="false">
      <c r="A348" s="113" t="n">
        <v>92786</v>
      </c>
      <c r="B348" s="113" t="s">
        <v>149</v>
      </c>
      <c r="C348" s="114" t="s">
        <v>150</v>
      </c>
      <c r="D348" s="114" t="s">
        <v>228</v>
      </c>
      <c r="E348" s="115" t="s">
        <v>363</v>
      </c>
      <c r="F348" s="116" t="n">
        <v>563</v>
      </c>
      <c r="G348" s="117"/>
      <c r="H348" s="118" t="n">
        <f aca="false">TRUNC(F348*G348,2)</f>
        <v>0</v>
      </c>
      <c r="I348" s="118" t="n">
        <f aca="false">TRUNC((1+'BDI '!$F$30)*H348,2)</f>
        <v>0</v>
      </c>
    </row>
    <row r="349" s="82" customFormat="true" ht="24.7" hidden="false" customHeight="false" outlineLevel="0" collapsed="false">
      <c r="A349" s="113" t="n">
        <v>92787</v>
      </c>
      <c r="B349" s="113" t="s">
        <v>149</v>
      </c>
      <c r="C349" s="114" t="s">
        <v>150</v>
      </c>
      <c r="D349" s="114" t="s">
        <v>228</v>
      </c>
      <c r="E349" s="115" t="s">
        <v>364</v>
      </c>
      <c r="F349" s="116" t="n">
        <v>317</v>
      </c>
      <c r="G349" s="117"/>
      <c r="H349" s="118" t="n">
        <f aca="false">TRUNC(F349*G349,2)</f>
        <v>0</v>
      </c>
      <c r="I349" s="118" t="n">
        <f aca="false">TRUNC((1+'BDI '!$F$30)*H349,2)</f>
        <v>0</v>
      </c>
    </row>
    <row r="350" s="82" customFormat="true" ht="24.7" hidden="false" customHeight="false" outlineLevel="0" collapsed="false">
      <c r="A350" s="113" t="n">
        <v>92788</v>
      </c>
      <c r="B350" s="113" t="s">
        <v>149</v>
      </c>
      <c r="C350" s="114" t="s">
        <v>150</v>
      </c>
      <c r="D350" s="114" t="s">
        <v>228</v>
      </c>
      <c r="E350" s="115" t="s">
        <v>365</v>
      </c>
      <c r="F350" s="116" t="n">
        <v>133</v>
      </c>
      <c r="G350" s="117"/>
      <c r="H350" s="118" t="n">
        <f aca="false">TRUNC(F350*G350,2)</f>
        <v>0</v>
      </c>
      <c r="I350" s="118" t="n">
        <f aca="false">TRUNC((1+'BDI '!$F$30)*H350,2)</f>
        <v>0</v>
      </c>
    </row>
    <row r="351" s="82" customFormat="true" ht="24.7" hidden="false" customHeight="false" outlineLevel="0" collapsed="false">
      <c r="A351" s="113" t="n">
        <v>92538</v>
      </c>
      <c r="B351" s="113" t="s">
        <v>149</v>
      </c>
      <c r="C351" s="114" t="s">
        <v>150</v>
      </c>
      <c r="D351" s="114" t="s">
        <v>153</v>
      </c>
      <c r="E351" s="115" t="s">
        <v>366</v>
      </c>
      <c r="F351" s="116" t="n">
        <v>786</v>
      </c>
      <c r="G351" s="117"/>
      <c r="H351" s="118" t="n">
        <f aca="false">TRUNC(F351*G351,2)</f>
        <v>0</v>
      </c>
      <c r="I351" s="118" t="n">
        <f aca="false">TRUNC((1+'BDI '!$F$30)*H351,2)</f>
        <v>0</v>
      </c>
    </row>
    <row r="352" s="82" customFormat="true" ht="24.7" hidden="false" customHeight="false" outlineLevel="0" collapsed="false">
      <c r="A352" s="113" t="s">
        <v>353</v>
      </c>
      <c r="B352" s="113" t="s">
        <v>149</v>
      </c>
      <c r="C352" s="114" t="s">
        <v>150</v>
      </c>
      <c r="D352" s="114" t="s">
        <v>180</v>
      </c>
      <c r="E352" s="115" t="s">
        <v>354</v>
      </c>
      <c r="F352" s="116" t="n">
        <v>157.2</v>
      </c>
      <c r="G352" s="117"/>
      <c r="H352" s="118" t="n">
        <f aca="false">TRUNC(F352*G352,2)</f>
        <v>0</v>
      </c>
      <c r="I352" s="118" t="n">
        <f aca="false">TRUNC((1+'BDI '!$F$30)*H352,2)</f>
        <v>0</v>
      </c>
    </row>
    <row r="353" s="82" customFormat="true" ht="18.55" hidden="false" customHeight="false" outlineLevel="0" collapsed="false">
      <c r="A353" s="119"/>
      <c r="B353" s="119"/>
      <c r="C353" s="119"/>
      <c r="D353" s="119"/>
      <c r="E353" s="135" t="s">
        <v>381</v>
      </c>
      <c r="F353" s="136"/>
      <c r="G353" s="137" t="n">
        <f aca="false">H346+H347+H348+H349+H350+H351+H352</f>
        <v>0</v>
      </c>
      <c r="H353" s="137" t="n">
        <f aca="false">TRUNC(G353,2)</f>
        <v>0</v>
      </c>
      <c r="I353" s="137" t="n">
        <f aca="false">I345</f>
        <v>0</v>
      </c>
    </row>
    <row r="354" s="82" customFormat="true" ht="18.55" hidden="false" customHeight="false" outlineLevel="0" collapsed="false">
      <c r="A354" s="119"/>
      <c r="B354" s="119"/>
      <c r="C354" s="119"/>
      <c r="D354" s="119"/>
      <c r="E354" s="121" t="s">
        <v>369</v>
      </c>
      <c r="F354" s="122"/>
      <c r="G354" s="123" t="n">
        <f aca="false">H298+H307+H318+H329+H333+H344+H353</f>
        <v>0</v>
      </c>
      <c r="H354" s="123" t="n">
        <f aca="false">TRUNC(G354,2)</f>
        <v>0</v>
      </c>
      <c r="I354" s="123" t="n">
        <f aca="false">I268</f>
        <v>0</v>
      </c>
    </row>
    <row r="355" s="82" customFormat="true" ht="18.55" hidden="false" customHeight="false" outlineLevel="0" collapsed="false">
      <c r="A355" s="109" t="s">
        <v>382</v>
      </c>
      <c r="B355" s="109"/>
      <c r="C355" s="109" t="s">
        <v>144</v>
      </c>
      <c r="D355" s="110"/>
      <c r="E355" s="111" t="s">
        <v>306</v>
      </c>
      <c r="F355" s="110"/>
      <c r="G355" s="112" t="n">
        <f aca="false">G436</f>
        <v>0</v>
      </c>
      <c r="H355" s="112" t="n">
        <f aca="false">TRUNC(G355,2)</f>
        <v>0</v>
      </c>
      <c r="I355" s="112" t="n">
        <f aca="false">+I356+I382+I390+I401+I412+I416+I427</f>
        <v>0</v>
      </c>
    </row>
    <row r="356" s="82" customFormat="true" ht="18.55" hidden="false" customHeight="false" outlineLevel="0" collapsed="false">
      <c r="A356" s="131" t="s">
        <v>383</v>
      </c>
      <c r="B356" s="131"/>
      <c r="C356" s="131" t="s">
        <v>144</v>
      </c>
      <c r="D356" s="132"/>
      <c r="E356" s="133" t="s">
        <v>330</v>
      </c>
      <c r="F356" s="132"/>
      <c r="G356" s="134" t="n">
        <f aca="false">G381</f>
        <v>0</v>
      </c>
      <c r="H356" s="134" t="n">
        <f aca="false">TRUNC(G356,2)</f>
        <v>0</v>
      </c>
      <c r="I356" s="134" t="n">
        <f aca="false">+I357+I364+I373</f>
        <v>0</v>
      </c>
    </row>
    <row r="357" s="82" customFormat="true" ht="18.55" hidden="false" customHeight="false" outlineLevel="0" collapsed="false">
      <c r="A357" s="142" t="s">
        <v>384</v>
      </c>
      <c r="B357" s="142"/>
      <c r="C357" s="142" t="s">
        <v>144</v>
      </c>
      <c r="D357" s="143"/>
      <c r="E357" s="144" t="s">
        <v>332</v>
      </c>
      <c r="F357" s="143"/>
      <c r="G357" s="145" t="n">
        <f aca="false">G363</f>
        <v>0</v>
      </c>
      <c r="H357" s="145" t="n">
        <f aca="false">TRUNC(G357,2)</f>
        <v>0</v>
      </c>
      <c r="I357" s="145" t="n">
        <f aca="false">SUM(I358:I362)</f>
        <v>0</v>
      </c>
    </row>
    <row r="358" s="82" customFormat="true" ht="24.7" hidden="false" customHeight="false" outlineLevel="0" collapsed="false">
      <c r="A358" s="113" t="n">
        <v>92775</v>
      </c>
      <c r="B358" s="113" t="s">
        <v>149</v>
      </c>
      <c r="C358" s="114" t="s">
        <v>150</v>
      </c>
      <c r="D358" s="114" t="s">
        <v>228</v>
      </c>
      <c r="E358" s="115" t="s">
        <v>333</v>
      </c>
      <c r="F358" s="116" t="n">
        <v>25</v>
      </c>
      <c r="G358" s="117"/>
      <c r="H358" s="118" t="n">
        <f aca="false">TRUNC(F358*G358,2)</f>
        <v>0</v>
      </c>
      <c r="I358" s="118" t="n">
        <f aca="false">TRUNC((1+'BDI '!$F$30)*H358,2)</f>
        <v>0</v>
      </c>
    </row>
    <row r="359" s="82" customFormat="true" ht="24.7" hidden="false" customHeight="false" outlineLevel="0" collapsed="false">
      <c r="A359" s="113" t="n">
        <v>92776</v>
      </c>
      <c r="B359" s="113" t="s">
        <v>149</v>
      </c>
      <c r="C359" s="114" t="s">
        <v>150</v>
      </c>
      <c r="D359" s="114" t="s">
        <v>228</v>
      </c>
      <c r="E359" s="115" t="s">
        <v>334</v>
      </c>
      <c r="F359" s="116" t="n">
        <v>12</v>
      </c>
      <c r="G359" s="117"/>
      <c r="H359" s="118" t="n">
        <f aca="false">TRUNC(F359*G359,2)</f>
        <v>0</v>
      </c>
      <c r="I359" s="118" t="n">
        <f aca="false">TRUNC((1+'BDI '!$F$30)*H359,2)</f>
        <v>0</v>
      </c>
    </row>
    <row r="360" s="82" customFormat="true" ht="24.7" hidden="false" customHeight="false" outlineLevel="0" collapsed="false">
      <c r="A360" s="113" t="n">
        <v>92778</v>
      </c>
      <c r="B360" s="113" t="s">
        <v>149</v>
      </c>
      <c r="C360" s="114" t="s">
        <v>150</v>
      </c>
      <c r="D360" s="114" t="s">
        <v>228</v>
      </c>
      <c r="E360" s="115" t="s">
        <v>335</v>
      </c>
      <c r="F360" s="116" t="n">
        <v>66</v>
      </c>
      <c r="G360" s="117"/>
      <c r="H360" s="118" t="n">
        <f aca="false">TRUNC(F360*G360,2)</f>
        <v>0</v>
      </c>
      <c r="I360" s="118" t="n">
        <f aca="false">TRUNC((1+'BDI '!$F$30)*H360,2)</f>
        <v>0</v>
      </c>
    </row>
    <row r="361" s="82" customFormat="true" ht="24.7" hidden="false" customHeight="false" outlineLevel="0" collapsed="false">
      <c r="A361" s="113" t="n">
        <v>92779</v>
      </c>
      <c r="B361" s="113" t="s">
        <v>149</v>
      </c>
      <c r="C361" s="114" t="s">
        <v>150</v>
      </c>
      <c r="D361" s="114" t="s">
        <v>228</v>
      </c>
      <c r="E361" s="115" t="s">
        <v>336</v>
      </c>
      <c r="F361" s="116" t="n">
        <v>34</v>
      </c>
      <c r="G361" s="117"/>
      <c r="H361" s="118" t="n">
        <f aca="false">TRUNC(F361*G361,2)</f>
        <v>0</v>
      </c>
      <c r="I361" s="118" t="n">
        <f aca="false">TRUNC((1+'BDI '!$F$30)*H361,2)</f>
        <v>0</v>
      </c>
    </row>
    <row r="362" s="82" customFormat="true" ht="24.7" hidden="false" customHeight="false" outlineLevel="0" collapsed="false">
      <c r="A362" s="113" t="n">
        <v>92780</v>
      </c>
      <c r="B362" s="113" t="s">
        <v>149</v>
      </c>
      <c r="C362" s="114" t="s">
        <v>150</v>
      </c>
      <c r="D362" s="114" t="s">
        <v>228</v>
      </c>
      <c r="E362" s="115" t="s">
        <v>337</v>
      </c>
      <c r="F362" s="116" t="n">
        <v>47</v>
      </c>
      <c r="G362" s="117"/>
      <c r="H362" s="118" t="n">
        <f aca="false">TRUNC(F362*G362,2)</f>
        <v>0</v>
      </c>
      <c r="I362" s="118" t="n">
        <f aca="false">TRUNC((1+'BDI '!$F$30)*H362,2)</f>
        <v>0</v>
      </c>
    </row>
    <row r="363" s="82" customFormat="true" ht="18.55" hidden="false" customHeight="false" outlineLevel="0" collapsed="false">
      <c r="A363" s="119"/>
      <c r="B363" s="119"/>
      <c r="C363" s="119"/>
      <c r="D363" s="119"/>
      <c r="E363" s="146" t="s">
        <v>384</v>
      </c>
      <c r="F363" s="147"/>
      <c r="G363" s="148" t="n">
        <f aca="false">H358+H359+H360+H361+H362</f>
        <v>0</v>
      </c>
      <c r="H363" s="148" t="n">
        <f aca="false">TRUNC(G363,2)</f>
        <v>0</v>
      </c>
      <c r="I363" s="148" t="n">
        <f aca="false">I357</f>
        <v>0</v>
      </c>
    </row>
    <row r="364" s="82" customFormat="true" ht="18.55" hidden="false" customHeight="false" outlineLevel="0" collapsed="false">
      <c r="A364" s="142" t="s">
        <v>385</v>
      </c>
      <c r="B364" s="142"/>
      <c r="C364" s="142" t="s">
        <v>144</v>
      </c>
      <c r="D364" s="143"/>
      <c r="E364" s="144" t="s">
        <v>339</v>
      </c>
      <c r="F364" s="143"/>
      <c r="G364" s="145" t="n">
        <f aca="false">G372</f>
        <v>0</v>
      </c>
      <c r="H364" s="145" t="n">
        <f aca="false">TRUNC(G364,2)</f>
        <v>0</v>
      </c>
      <c r="I364" s="145" t="n">
        <f aca="false">SUM(I365:I371)</f>
        <v>0</v>
      </c>
    </row>
    <row r="365" s="82" customFormat="true" ht="24.7" hidden="false" customHeight="false" outlineLevel="0" collapsed="false">
      <c r="A365" s="113" t="n">
        <v>92775</v>
      </c>
      <c r="B365" s="113" t="s">
        <v>149</v>
      </c>
      <c r="C365" s="114" t="s">
        <v>150</v>
      </c>
      <c r="D365" s="114" t="s">
        <v>228</v>
      </c>
      <c r="E365" s="115" t="s">
        <v>333</v>
      </c>
      <c r="F365" s="116" t="n">
        <v>171</v>
      </c>
      <c r="G365" s="117"/>
      <c r="H365" s="118" t="n">
        <f aca="false">TRUNC(F365*G365,2)</f>
        <v>0</v>
      </c>
      <c r="I365" s="118" t="n">
        <f aca="false">TRUNC((1+'BDI '!$F$30)*H365,2)</f>
        <v>0</v>
      </c>
    </row>
    <row r="366" s="82" customFormat="true" ht="24.7" hidden="false" customHeight="false" outlineLevel="0" collapsed="false">
      <c r="A366" s="113" t="n">
        <v>92776</v>
      </c>
      <c r="B366" s="113" t="s">
        <v>149</v>
      </c>
      <c r="C366" s="114" t="s">
        <v>150</v>
      </c>
      <c r="D366" s="114" t="s">
        <v>228</v>
      </c>
      <c r="E366" s="115" t="s">
        <v>334</v>
      </c>
      <c r="F366" s="116" t="n">
        <v>66</v>
      </c>
      <c r="G366" s="117"/>
      <c r="H366" s="118" t="n">
        <f aca="false">TRUNC(F366*G366,2)</f>
        <v>0</v>
      </c>
      <c r="I366" s="118" t="n">
        <f aca="false">TRUNC((1+'BDI '!$F$30)*H366,2)</f>
        <v>0</v>
      </c>
    </row>
    <row r="367" s="82" customFormat="true" ht="24.7" hidden="false" customHeight="false" outlineLevel="0" collapsed="false">
      <c r="A367" s="113" t="n">
        <v>92778</v>
      </c>
      <c r="B367" s="113" t="s">
        <v>149</v>
      </c>
      <c r="C367" s="114" t="s">
        <v>150</v>
      </c>
      <c r="D367" s="114" t="s">
        <v>228</v>
      </c>
      <c r="E367" s="115" t="s">
        <v>335</v>
      </c>
      <c r="F367" s="116" t="n">
        <v>378</v>
      </c>
      <c r="G367" s="117"/>
      <c r="H367" s="118" t="n">
        <f aca="false">TRUNC(F367*G367,2)</f>
        <v>0</v>
      </c>
      <c r="I367" s="118" t="n">
        <f aca="false">TRUNC((1+'BDI '!$F$30)*H367,2)</f>
        <v>0</v>
      </c>
    </row>
    <row r="368" s="82" customFormat="true" ht="24.7" hidden="false" customHeight="false" outlineLevel="0" collapsed="false">
      <c r="A368" s="113" t="n">
        <v>92779</v>
      </c>
      <c r="B368" s="113" t="s">
        <v>149</v>
      </c>
      <c r="C368" s="114" t="s">
        <v>150</v>
      </c>
      <c r="D368" s="114" t="s">
        <v>228</v>
      </c>
      <c r="E368" s="115" t="s">
        <v>336</v>
      </c>
      <c r="F368" s="116" t="n">
        <v>128</v>
      </c>
      <c r="G368" s="117"/>
      <c r="H368" s="118" t="n">
        <f aca="false">TRUNC(F368*G368,2)</f>
        <v>0</v>
      </c>
      <c r="I368" s="118" t="n">
        <f aca="false">TRUNC((1+'BDI '!$F$30)*H368,2)</f>
        <v>0</v>
      </c>
    </row>
    <row r="369" s="82" customFormat="true" ht="24.7" hidden="false" customHeight="false" outlineLevel="0" collapsed="false">
      <c r="A369" s="113" t="n">
        <v>92780</v>
      </c>
      <c r="B369" s="113" t="s">
        <v>149</v>
      </c>
      <c r="C369" s="114" t="s">
        <v>150</v>
      </c>
      <c r="D369" s="114" t="s">
        <v>228</v>
      </c>
      <c r="E369" s="115" t="s">
        <v>337</v>
      </c>
      <c r="F369" s="116" t="n">
        <v>181</v>
      </c>
      <c r="G369" s="117"/>
      <c r="H369" s="118" t="n">
        <f aca="false">TRUNC(F369*G369,2)</f>
        <v>0</v>
      </c>
      <c r="I369" s="118" t="n">
        <f aca="false">TRUNC((1+'BDI '!$F$30)*H369,2)</f>
        <v>0</v>
      </c>
    </row>
    <row r="370" s="82" customFormat="true" ht="24.7" hidden="false" customHeight="false" outlineLevel="0" collapsed="false">
      <c r="A370" s="113" t="n">
        <v>92431</v>
      </c>
      <c r="B370" s="113" t="s">
        <v>149</v>
      </c>
      <c r="C370" s="114" t="s">
        <v>150</v>
      </c>
      <c r="D370" s="114" t="s">
        <v>153</v>
      </c>
      <c r="E370" s="115" t="s">
        <v>340</v>
      </c>
      <c r="F370" s="116" t="n">
        <v>122</v>
      </c>
      <c r="G370" s="117"/>
      <c r="H370" s="118" t="n">
        <f aca="false">TRUNC(F370*G370,2)</f>
        <v>0</v>
      </c>
      <c r="I370" s="118" t="n">
        <f aca="false">TRUNC((1+'BDI '!$F$30)*H370,2)</f>
        <v>0</v>
      </c>
    </row>
    <row r="371" s="82" customFormat="true" ht="24.7" hidden="false" customHeight="false" outlineLevel="0" collapsed="false">
      <c r="A371" s="113" t="s">
        <v>341</v>
      </c>
      <c r="B371" s="113" t="s">
        <v>149</v>
      </c>
      <c r="C371" s="114" t="s">
        <v>150</v>
      </c>
      <c r="D371" s="114" t="s">
        <v>180</v>
      </c>
      <c r="E371" s="115" t="s">
        <v>342</v>
      </c>
      <c r="F371" s="116" t="n">
        <v>8.4</v>
      </c>
      <c r="G371" s="117"/>
      <c r="H371" s="118" t="n">
        <f aca="false">TRUNC(F371*G371,2)</f>
        <v>0</v>
      </c>
      <c r="I371" s="118" t="n">
        <f aca="false">TRUNC((1+'BDI '!$F$30)*H371,2)</f>
        <v>0</v>
      </c>
    </row>
    <row r="372" s="82" customFormat="true" ht="18.55" hidden="false" customHeight="false" outlineLevel="0" collapsed="false">
      <c r="A372" s="119"/>
      <c r="B372" s="119"/>
      <c r="C372" s="119"/>
      <c r="D372" s="119"/>
      <c r="E372" s="146" t="s">
        <v>385</v>
      </c>
      <c r="F372" s="147"/>
      <c r="G372" s="148" t="n">
        <f aca="false">H365+H366+H367+H368+H369+H370+H371</f>
        <v>0</v>
      </c>
      <c r="H372" s="148" t="n">
        <f aca="false">TRUNC(G372,2)</f>
        <v>0</v>
      </c>
      <c r="I372" s="148" t="n">
        <f aca="false">I364</f>
        <v>0</v>
      </c>
    </row>
    <row r="373" s="82" customFormat="true" ht="18.55" hidden="false" customHeight="false" outlineLevel="0" collapsed="false">
      <c r="A373" s="142" t="s">
        <v>386</v>
      </c>
      <c r="B373" s="142"/>
      <c r="C373" s="142" t="s">
        <v>144</v>
      </c>
      <c r="D373" s="143"/>
      <c r="E373" s="144" t="s">
        <v>344</v>
      </c>
      <c r="F373" s="143"/>
      <c r="G373" s="145" t="n">
        <f aca="false">G380</f>
        <v>0</v>
      </c>
      <c r="H373" s="145" t="n">
        <f aca="false">TRUNC(G373,2)</f>
        <v>0</v>
      </c>
      <c r="I373" s="145" t="n">
        <f aca="false">SUM(I374:I379)</f>
        <v>0</v>
      </c>
    </row>
    <row r="374" s="82" customFormat="true" ht="24.7" hidden="false" customHeight="false" outlineLevel="0" collapsed="false">
      <c r="A374" s="113" t="n">
        <v>92775</v>
      </c>
      <c r="B374" s="113" t="s">
        <v>149</v>
      </c>
      <c r="C374" s="114" t="s">
        <v>150</v>
      </c>
      <c r="D374" s="114" t="s">
        <v>228</v>
      </c>
      <c r="E374" s="115" t="s">
        <v>333</v>
      </c>
      <c r="F374" s="116" t="n">
        <v>157</v>
      </c>
      <c r="G374" s="117"/>
      <c r="H374" s="118" t="n">
        <f aca="false">TRUNC(F374*G374,2)</f>
        <v>0</v>
      </c>
      <c r="I374" s="118" t="n">
        <f aca="false">TRUNC((1+'BDI '!$F$30)*H374,2)</f>
        <v>0</v>
      </c>
    </row>
    <row r="375" s="82" customFormat="true" ht="24.7" hidden="false" customHeight="false" outlineLevel="0" collapsed="false">
      <c r="A375" s="113" t="n">
        <v>92776</v>
      </c>
      <c r="B375" s="113" t="s">
        <v>149</v>
      </c>
      <c r="C375" s="114" t="s">
        <v>150</v>
      </c>
      <c r="D375" s="114" t="s">
        <v>228</v>
      </c>
      <c r="E375" s="115" t="s">
        <v>334</v>
      </c>
      <c r="F375" s="116" t="n">
        <v>26</v>
      </c>
      <c r="G375" s="117"/>
      <c r="H375" s="118" t="n">
        <f aca="false">TRUNC(F375*G375,2)</f>
        <v>0</v>
      </c>
      <c r="I375" s="118" t="n">
        <f aca="false">TRUNC((1+'BDI '!$F$30)*H375,2)</f>
        <v>0</v>
      </c>
    </row>
    <row r="376" s="82" customFormat="true" ht="24.7" hidden="false" customHeight="false" outlineLevel="0" collapsed="false">
      <c r="A376" s="113" t="n">
        <v>92778</v>
      </c>
      <c r="B376" s="113" t="s">
        <v>149</v>
      </c>
      <c r="C376" s="114" t="s">
        <v>150</v>
      </c>
      <c r="D376" s="114" t="s">
        <v>228</v>
      </c>
      <c r="E376" s="115" t="s">
        <v>335</v>
      </c>
      <c r="F376" s="116" t="n">
        <v>274</v>
      </c>
      <c r="G376" s="117"/>
      <c r="H376" s="118" t="n">
        <f aca="false">TRUNC(F376*G376,2)</f>
        <v>0</v>
      </c>
      <c r="I376" s="118" t="n">
        <f aca="false">TRUNC((1+'BDI '!$F$30)*H376,2)</f>
        <v>0</v>
      </c>
    </row>
    <row r="377" s="82" customFormat="true" ht="24.7" hidden="false" customHeight="false" outlineLevel="0" collapsed="false">
      <c r="A377" s="113" t="n">
        <v>92779</v>
      </c>
      <c r="B377" s="113" t="s">
        <v>149</v>
      </c>
      <c r="C377" s="114" t="s">
        <v>150</v>
      </c>
      <c r="D377" s="114" t="s">
        <v>228</v>
      </c>
      <c r="E377" s="115" t="s">
        <v>336</v>
      </c>
      <c r="F377" s="116" t="n">
        <v>83</v>
      </c>
      <c r="G377" s="117"/>
      <c r="H377" s="118" t="n">
        <f aca="false">TRUNC(F377*G377,2)</f>
        <v>0</v>
      </c>
      <c r="I377" s="118" t="n">
        <f aca="false">TRUNC((1+'BDI '!$F$30)*H377,2)</f>
        <v>0</v>
      </c>
    </row>
    <row r="378" s="82" customFormat="true" ht="24.7" hidden="false" customHeight="false" outlineLevel="0" collapsed="false">
      <c r="A378" s="113" t="n">
        <v>92431</v>
      </c>
      <c r="B378" s="113" t="s">
        <v>149</v>
      </c>
      <c r="C378" s="114" t="s">
        <v>150</v>
      </c>
      <c r="D378" s="114" t="s">
        <v>153</v>
      </c>
      <c r="E378" s="115" t="s">
        <v>340</v>
      </c>
      <c r="F378" s="116" t="n">
        <v>108</v>
      </c>
      <c r="G378" s="117"/>
      <c r="H378" s="118" t="n">
        <f aca="false">TRUNC(F378*G378,2)</f>
        <v>0</v>
      </c>
      <c r="I378" s="118" t="n">
        <f aca="false">TRUNC((1+'BDI '!$F$30)*H378,2)</f>
        <v>0</v>
      </c>
    </row>
    <row r="379" s="82" customFormat="true" ht="24.7" hidden="false" customHeight="false" outlineLevel="0" collapsed="false">
      <c r="A379" s="113" t="s">
        <v>341</v>
      </c>
      <c r="B379" s="113" t="s">
        <v>149</v>
      </c>
      <c r="C379" s="114" t="s">
        <v>150</v>
      </c>
      <c r="D379" s="114" t="s">
        <v>180</v>
      </c>
      <c r="E379" s="115" t="s">
        <v>342</v>
      </c>
      <c r="F379" s="116" t="n">
        <v>7.4</v>
      </c>
      <c r="G379" s="117"/>
      <c r="H379" s="118" t="n">
        <f aca="false">TRUNC(F379*G379,2)</f>
        <v>0</v>
      </c>
      <c r="I379" s="118" t="n">
        <f aca="false">TRUNC((1+'BDI '!$F$30)*H379,2)</f>
        <v>0</v>
      </c>
    </row>
    <row r="380" s="82" customFormat="true" ht="18.55" hidden="false" customHeight="false" outlineLevel="0" collapsed="false">
      <c r="A380" s="119"/>
      <c r="B380" s="119"/>
      <c r="C380" s="119"/>
      <c r="D380" s="119"/>
      <c r="E380" s="146" t="s">
        <v>386</v>
      </c>
      <c r="F380" s="147"/>
      <c r="G380" s="148" t="n">
        <f aca="false">H374+H375+H376+H377+H378+H379</f>
        <v>0</v>
      </c>
      <c r="H380" s="148" t="n">
        <f aca="false">TRUNC(G380,2)</f>
        <v>0</v>
      </c>
      <c r="I380" s="148" t="n">
        <f aca="false">I373</f>
        <v>0</v>
      </c>
    </row>
    <row r="381" s="82" customFormat="true" ht="18.55" hidden="false" customHeight="false" outlineLevel="0" collapsed="false">
      <c r="A381" s="119"/>
      <c r="B381" s="119"/>
      <c r="C381" s="119"/>
      <c r="D381" s="119"/>
      <c r="E381" s="135" t="s">
        <v>383</v>
      </c>
      <c r="F381" s="136"/>
      <c r="G381" s="137" t="n">
        <f aca="false">H363+H372+H380</f>
        <v>0</v>
      </c>
      <c r="H381" s="137" t="n">
        <f aca="false">TRUNC(G381,2)</f>
        <v>0</v>
      </c>
      <c r="I381" s="137" t="n">
        <f aca="false">I356</f>
        <v>0</v>
      </c>
    </row>
    <row r="382" s="82" customFormat="true" ht="18.55" hidden="false" customHeight="false" outlineLevel="0" collapsed="false">
      <c r="A382" s="131" t="s">
        <v>387</v>
      </c>
      <c r="B382" s="131"/>
      <c r="C382" s="131" t="s">
        <v>144</v>
      </c>
      <c r="D382" s="132"/>
      <c r="E382" s="133" t="s">
        <v>346</v>
      </c>
      <c r="F382" s="132"/>
      <c r="G382" s="134" t="n">
        <f aca="false">G389</f>
        <v>0</v>
      </c>
      <c r="H382" s="134" t="n">
        <f aca="false">TRUNC(G382,2)</f>
        <v>0</v>
      </c>
      <c r="I382" s="134" t="n">
        <f aca="false">SUM(I383:I388)</f>
        <v>0</v>
      </c>
    </row>
    <row r="383" s="82" customFormat="true" ht="18.55" hidden="false" customHeight="false" outlineLevel="0" collapsed="false">
      <c r="A383" s="113" t="n">
        <v>96544</v>
      </c>
      <c r="B383" s="113" t="s">
        <v>149</v>
      </c>
      <c r="C383" s="114" t="s">
        <v>150</v>
      </c>
      <c r="D383" s="114" t="s">
        <v>228</v>
      </c>
      <c r="E383" s="115" t="s">
        <v>317</v>
      </c>
      <c r="F383" s="116" t="n">
        <v>392</v>
      </c>
      <c r="G383" s="117"/>
      <c r="H383" s="118" t="n">
        <f aca="false">TRUNC(F383*G383,2)</f>
        <v>0</v>
      </c>
      <c r="I383" s="118" t="n">
        <f aca="false">TRUNC((1+'BDI '!$F$30)*H383,2)</f>
        <v>0</v>
      </c>
    </row>
    <row r="384" s="82" customFormat="true" ht="18.55" hidden="false" customHeight="false" outlineLevel="0" collapsed="false">
      <c r="A384" s="113" t="n">
        <v>96546</v>
      </c>
      <c r="B384" s="113" t="s">
        <v>149</v>
      </c>
      <c r="C384" s="114" t="s">
        <v>150</v>
      </c>
      <c r="D384" s="114" t="s">
        <v>228</v>
      </c>
      <c r="E384" s="115" t="s">
        <v>319</v>
      </c>
      <c r="F384" s="116" t="n">
        <v>651</v>
      </c>
      <c r="G384" s="117"/>
      <c r="H384" s="118" t="n">
        <f aca="false">TRUNC(F384*G384,2)</f>
        <v>0</v>
      </c>
      <c r="I384" s="118" t="n">
        <f aca="false">TRUNC((1+'BDI '!$F$30)*H384,2)</f>
        <v>0</v>
      </c>
    </row>
    <row r="385" s="82" customFormat="true" ht="18.55" hidden="false" customHeight="false" outlineLevel="0" collapsed="false">
      <c r="A385" s="113" t="n">
        <v>96547</v>
      </c>
      <c r="B385" s="113" t="s">
        <v>149</v>
      </c>
      <c r="C385" s="114" t="s">
        <v>150</v>
      </c>
      <c r="D385" s="114" t="s">
        <v>228</v>
      </c>
      <c r="E385" s="115" t="s">
        <v>320</v>
      </c>
      <c r="F385" s="116" t="n">
        <v>100</v>
      </c>
      <c r="G385" s="117"/>
      <c r="H385" s="118" t="n">
        <f aca="false">TRUNC(F385*G385,2)</f>
        <v>0</v>
      </c>
      <c r="I385" s="118" t="n">
        <f aca="false">TRUNC((1+'BDI '!$F$30)*H385,2)</f>
        <v>0</v>
      </c>
    </row>
    <row r="386" s="82" customFormat="true" ht="18.55" hidden="false" customHeight="false" outlineLevel="0" collapsed="false">
      <c r="A386" s="113" t="n">
        <v>96548</v>
      </c>
      <c r="B386" s="113" t="s">
        <v>149</v>
      </c>
      <c r="C386" s="114" t="s">
        <v>150</v>
      </c>
      <c r="D386" s="114" t="s">
        <v>228</v>
      </c>
      <c r="E386" s="115" t="s">
        <v>321</v>
      </c>
      <c r="F386" s="116" t="n">
        <v>53</v>
      </c>
      <c r="G386" s="117"/>
      <c r="H386" s="118" t="n">
        <f aca="false">TRUNC(F386*G386,2)</f>
        <v>0</v>
      </c>
      <c r="I386" s="118" t="n">
        <f aca="false">TRUNC((1+'BDI '!$F$30)*H386,2)</f>
        <v>0</v>
      </c>
    </row>
    <row r="387" s="82" customFormat="true" ht="24.7" hidden="false" customHeight="false" outlineLevel="0" collapsed="false">
      <c r="A387" s="113" t="n">
        <v>96557</v>
      </c>
      <c r="B387" s="113" t="s">
        <v>149</v>
      </c>
      <c r="C387" s="114" t="s">
        <v>150</v>
      </c>
      <c r="D387" s="114" t="s">
        <v>180</v>
      </c>
      <c r="E387" s="115" t="s">
        <v>322</v>
      </c>
      <c r="F387" s="116" t="n">
        <v>19.2</v>
      </c>
      <c r="G387" s="117"/>
      <c r="H387" s="118" t="n">
        <f aca="false">TRUNC(F387*G387,2)</f>
        <v>0</v>
      </c>
      <c r="I387" s="118" t="n">
        <f aca="false">TRUNC((1+'BDI '!$F$30)*H387,2)</f>
        <v>0</v>
      </c>
    </row>
    <row r="388" s="82" customFormat="true" ht="24.7" hidden="false" customHeight="false" outlineLevel="0" collapsed="false">
      <c r="A388" s="113" t="n">
        <v>96536</v>
      </c>
      <c r="B388" s="113" t="s">
        <v>149</v>
      </c>
      <c r="C388" s="114" t="s">
        <v>150</v>
      </c>
      <c r="D388" s="114" t="s">
        <v>153</v>
      </c>
      <c r="E388" s="115" t="s">
        <v>347</v>
      </c>
      <c r="F388" s="116" t="n">
        <v>195</v>
      </c>
      <c r="G388" s="117"/>
      <c r="H388" s="118" t="n">
        <f aca="false">TRUNC(F388*G388,2)</f>
        <v>0</v>
      </c>
      <c r="I388" s="118" t="n">
        <f aca="false">TRUNC((1+'BDI '!$F$30)*H388,2)</f>
        <v>0</v>
      </c>
    </row>
    <row r="389" s="82" customFormat="true" ht="18.55" hidden="false" customHeight="false" outlineLevel="0" collapsed="false">
      <c r="A389" s="119"/>
      <c r="B389" s="119"/>
      <c r="C389" s="119"/>
      <c r="D389" s="119"/>
      <c r="E389" s="135" t="s">
        <v>387</v>
      </c>
      <c r="F389" s="136"/>
      <c r="G389" s="137" t="n">
        <f aca="false">H383+H384+H385+H386+H387+H388</f>
        <v>0</v>
      </c>
      <c r="H389" s="137" t="n">
        <f aca="false">TRUNC(G389,2)</f>
        <v>0</v>
      </c>
      <c r="I389" s="137" t="n">
        <f aca="false">I382</f>
        <v>0</v>
      </c>
    </row>
    <row r="390" s="82" customFormat="true" ht="18.55" hidden="false" customHeight="false" outlineLevel="0" collapsed="false">
      <c r="A390" s="131" t="s">
        <v>388</v>
      </c>
      <c r="B390" s="131"/>
      <c r="C390" s="131" t="s">
        <v>144</v>
      </c>
      <c r="D390" s="132"/>
      <c r="E390" s="133" t="s">
        <v>349</v>
      </c>
      <c r="F390" s="132"/>
      <c r="G390" s="134" t="n">
        <f aca="false">G400</f>
        <v>0</v>
      </c>
      <c r="H390" s="134" t="n">
        <f aca="false">TRUNC(G390,2)</f>
        <v>0</v>
      </c>
      <c r="I390" s="134" t="n">
        <f aca="false">SUM(I391:I399)</f>
        <v>0</v>
      </c>
    </row>
    <row r="391" s="82" customFormat="true" ht="24.7" hidden="false" customHeight="false" outlineLevel="0" collapsed="false">
      <c r="A391" s="113" t="n">
        <v>92775</v>
      </c>
      <c r="B391" s="113" t="s">
        <v>149</v>
      </c>
      <c r="C391" s="114" t="s">
        <v>150</v>
      </c>
      <c r="D391" s="114" t="s">
        <v>228</v>
      </c>
      <c r="E391" s="115" t="s">
        <v>333</v>
      </c>
      <c r="F391" s="116" t="n">
        <v>241</v>
      </c>
      <c r="G391" s="117"/>
      <c r="H391" s="118" t="n">
        <f aca="false">TRUNC(F391*G391,2)</f>
        <v>0</v>
      </c>
      <c r="I391" s="118" t="n">
        <f aca="false">TRUNC((1+'BDI '!$F$30)*H391,2)</f>
        <v>0</v>
      </c>
    </row>
    <row r="392" s="82" customFormat="true" ht="24.7" hidden="false" customHeight="false" outlineLevel="0" collapsed="false">
      <c r="A392" s="113" t="n">
        <v>92776</v>
      </c>
      <c r="B392" s="113" t="s">
        <v>149</v>
      </c>
      <c r="C392" s="114" t="s">
        <v>150</v>
      </c>
      <c r="D392" s="114" t="s">
        <v>228</v>
      </c>
      <c r="E392" s="115" t="s">
        <v>334</v>
      </c>
      <c r="F392" s="116" t="n">
        <v>287</v>
      </c>
      <c r="G392" s="117"/>
      <c r="H392" s="118" t="n">
        <f aca="false">TRUNC(F392*G392,2)</f>
        <v>0</v>
      </c>
      <c r="I392" s="118" t="n">
        <f aca="false">TRUNC((1+'BDI '!$F$30)*H392,2)</f>
        <v>0</v>
      </c>
    </row>
    <row r="393" s="82" customFormat="true" ht="24.7" hidden="false" customHeight="false" outlineLevel="0" collapsed="false">
      <c r="A393" s="113" t="n">
        <v>92777</v>
      </c>
      <c r="B393" s="113" t="s">
        <v>149</v>
      </c>
      <c r="C393" s="114" t="s">
        <v>150</v>
      </c>
      <c r="D393" s="114" t="s">
        <v>228</v>
      </c>
      <c r="E393" s="115" t="s">
        <v>350</v>
      </c>
      <c r="F393" s="116" t="n">
        <v>373</v>
      </c>
      <c r="G393" s="117"/>
      <c r="H393" s="118" t="n">
        <f aca="false">TRUNC(F393*G393,2)</f>
        <v>0</v>
      </c>
      <c r="I393" s="118" t="n">
        <f aca="false">TRUNC((1+'BDI '!$F$30)*H393,2)</f>
        <v>0</v>
      </c>
    </row>
    <row r="394" s="82" customFormat="true" ht="24.7" hidden="false" customHeight="false" outlineLevel="0" collapsed="false">
      <c r="A394" s="113" t="n">
        <v>92778</v>
      </c>
      <c r="B394" s="113" t="s">
        <v>149</v>
      </c>
      <c r="C394" s="114" t="s">
        <v>150</v>
      </c>
      <c r="D394" s="114" t="s">
        <v>228</v>
      </c>
      <c r="E394" s="115" t="s">
        <v>335</v>
      </c>
      <c r="F394" s="116" t="n">
        <v>371</v>
      </c>
      <c r="G394" s="117"/>
      <c r="H394" s="118" t="n">
        <f aca="false">TRUNC(F394*G394,2)</f>
        <v>0</v>
      </c>
      <c r="I394" s="118" t="n">
        <f aca="false">TRUNC((1+'BDI '!$F$30)*H394,2)</f>
        <v>0</v>
      </c>
    </row>
    <row r="395" s="82" customFormat="true" ht="24.7" hidden="false" customHeight="false" outlineLevel="0" collapsed="false">
      <c r="A395" s="113" t="n">
        <v>92779</v>
      </c>
      <c r="B395" s="113" t="s">
        <v>149</v>
      </c>
      <c r="C395" s="114" t="s">
        <v>150</v>
      </c>
      <c r="D395" s="114" t="s">
        <v>228</v>
      </c>
      <c r="E395" s="115" t="s">
        <v>336</v>
      </c>
      <c r="F395" s="116" t="n">
        <v>270</v>
      </c>
      <c r="G395" s="117"/>
      <c r="H395" s="118" t="n">
        <f aca="false">TRUNC(F395*G395,2)</f>
        <v>0</v>
      </c>
      <c r="I395" s="118" t="n">
        <f aca="false">TRUNC((1+'BDI '!$F$30)*H395,2)</f>
        <v>0</v>
      </c>
    </row>
    <row r="396" s="82" customFormat="true" ht="24.7" hidden="false" customHeight="false" outlineLevel="0" collapsed="false">
      <c r="A396" s="113" t="n">
        <v>92780</v>
      </c>
      <c r="B396" s="113" t="s">
        <v>149</v>
      </c>
      <c r="C396" s="114" t="s">
        <v>150</v>
      </c>
      <c r="D396" s="114" t="s">
        <v>228</v>
      </c>
      <c r="E396" s="115" t="s">
        <v>337</v>
      </c>
      <c r="F396" s="116" t="n">
        <v>684</v>
      </c>
      <c r="G396" s="117"/>
      <c r="H396" s="118" t="n">
        <f aca="false">TRUNC(F396*G396,2)</f>
        <v>0</v>
      </c>
      <c r="I396" s="118" t="n">
        <f aca="false">TRUNC((1+'BDI '!$F$30)*H396,2)</f>
        <v>0</v>
      </c>
    </row>
    <row r="397" s="82" customFormat="true" ht="24.7" hidden="false" customHeight="false" outlineLevel="0" collapsed="false">
      <c r="A397" s="113" t="n">
        <v>92781</v>
      </c>
      <c r="B397" s="113" t="s">
        <v>149</v>
      </c>
      <c r="C397" s="114" t="s">
        <v>150</v>
      </c>
      <c r="D397" s="114" t="s">
        <v>228</v>
      </c>
      <c r="E397" s="115" t="s">
        <v>351</v>
      </c>
      <c r="F397" s="116" t="n">
        <v>934</v>
      </c>
      <c r="G397" s="117"/>
      <c r="H397" s="118" t="n">
        <f aca="false">TRUNC(F397*G397,2)</f>
        <v>0</v>
      </c>
      <c r="I397" s="118" t="n">
        <f aca="false">TRUNC((1+'BDI '!$F$30)*H397,2)</f>
        <v>0</v>
      </c>
    </row>
    <row r="398" s="82" customFormat="true" ht="24.7" hidden="false" customHeight="false" outlineLevel="0" collapsed="false">
      <c r="A398" s="113" t="n">
        <v>92464</v>
      </c>
      <c r="B398" s="113" t="s">
        <v>149</v>
      </c>
      <c r="C398" s="114" t="s">
        <v>150</v>
      </c>
      <c r="D398" s="114" t="s">
        <v>153</v>
      </c>
      <c r="E398" s="115" t="s">
        <v>352</v>
      </c>
      <c r="F398" s="116" t="n">
        <v>272</v>
      </c>
      <c r="G398" s="117"/>
      <c r="H398" s="118" t="n">
        <f aca="false">TRUNC(F398*G398,2)</f>
        <v>0</v>
      </c>
      <c r="I398" s="118" t="n">
        <f aca="false">TRUNC((1+'BDI '!$F$30)*H398,2)</f>
        <v>0</v>
      </c>
    </row>
    <row r="399" s="82" customFormat="true" ht="24.7" hidden="false" customHeight="false" outlineLevel="0" collapsed="false">
      <c r="A399" s="113" t="s">
        <v>353</v>
      </c>
      <c r="B399" s="113" t="s">
        <v>149</v>
      </c>
      <c r="C399" s="114" t="s">
        <v>150</v>
      </c>
      <c r="D399" s="114" t="s">
        <v>180</v>
      </c>
      <c r="E399" s="115" t="s">
        <v>354</v>
      </c>
      <c r="F399" s="116" t="n">
        <v>31.5</v>
      </c>
      <c r="G399" s="117"/>
      <c r="H399" s="118" t="n">
        <f aca="false">TRUNC(F399*G399,2)</f>
        <v>0</v>
      </c>
      <c r="I399" s="118" t="n">
        <f aca="false">TRUNC((1+'BDI '!$F$30)*H399,2)</f>
        <v>0</v>
      </c>
    </row>
    <row r="400" s="82" customFormat="true" ht="18.55" hidden="false" customHeight="false" outlineLevel="0" collapsed="false">
      <c r="A400" s="119"/>
      <c r="B400" s="119"/>
      <c r="C400" s="119"/>
      <c r="D400" s="119"/>
      <c r="E400" s="135" t="s">
        <v>388</v>
      </c>
      <c r="F400" s="136"/>
      <c r="G400" s="137" t="n">
        <f aca="false">H391+H392+H393+H394+H395+H396+H397+H398+H399</f>
        <v>0</v>
      </c>
      <c r="H400" s="137" t="n">
        <f aca="false">TRUNC(G400,2)</f>
        <v>0</v>
      </c>
      <c r="I400" s="137" t="n">
        <f aca="false">I390</f>
        <v>0</v>
      </c>
    </row>
    <row r="401" s="82" customFormat="true" ht="18.55" hidden="false" customHeight="false" outlineLevel="0" collapsed="false">
      <c r="A401" s="131" t="s">
        <v>389</v>
      </c>
      <c r="B401" s="131"/>
      <c r="C401" s="131" t="s">
        <v>144</v>
      </c>
      <c r="D401" s="132"/>
      <c r="E401" s="133" t="s">
        <v>356</v>
      </c>
      <c r="F401" s="132"/>
      <c r="G401" s="134" t="n">
        <f aca="false">G411</f>
        <v>0</v>
      </c>
      <c r="H401" s="134" t="n">
        <f aca="false">TRUNC(G401,2)</f>
        <v>0</v>
      </c>
      <c r="I401" s="134" t="n">
        <f aca="false">SUM(I402:I410)</f>
        <v>0</v>
      </c>
    </row>
    <row r="402" s="82" customFormat="true" ht="24.7" hidden="false" customHeight="false" outlineLevel="0" collapsed="false">
      <c r="A402" s="113" t="n">
        <v>92775</v>
      </c>
      <c r="B402" s="113" t="s">
        <v>149</v>
      </c>
      <c r="C402" s="114" t="s">
        <v>150</v>
      </c>
      <c r="D402" s="114" t="s">
        <v>228</v>
      </c>
      <c r="E402" s="115" t="s">
        <v>333</v>
      </c>
      <c r="F402" s="116" t="n">
        <v>179</v>
      </c>
      <c r="G402" s="117"/>
      <c r="H402" s="118" t="n">
        <f aca="false">TRUNC(F402*G402,2)</f>
        <v>0</v>
      </c>
      <c r="I402" s="118" t="n">
        <f aca="false">TRUNC((1+'BDI '!$F$30)*H402,2)</f>
        <v>0</v>
      </c>
    </row>
    <row r="403" s="82" customFormat="true" ht="24.7" hidden="false" customHeight="false" outlineLevel="0" collapsed="false">
      <c r="A403" s="113" t="n">
        <v>92776</v>
      </c>
      <c r="B403" s="113" t="s">
        <v>149</v>
      </c>
      <c r="C403" s="114" t="s">
        <v>150</v>
      </c>
      <c r="D403" s="114" t="s">
        <v>228</v>
      </c>
      <c r="E403" s="115" t="s">
        <v>334</v>
      </c>
      <c r="F403" s="116" t="n">
        <v>340</v>
      </c>
      <c r="G403" s="117"/>
      <c r="H403" s="118" t="n">
        <f aca="false">TRUNC(F403*G403,2)</f>
        <v>0</v>
      </c>
      <c r="I403" s="118" t="n">
        <f aca="false">TRUNC((1+'BDI '!$F$30)*H403,2)</f>
        <v>0</v>
      </c>
    </row>
    <row r="404" s="82" customFormat="true" ht="24.7" hidden="false" customHeight="false" outlineLevel="0" collapsed="false">
      <c r="A404" s="113" t="n">
        <v>92777</v>
      </c>
      <c r="B404" s="113" t="s">
        <v>149</v>
      </c>
      <c r="C404" s="114" t="s">
        <v>150</v>
      </c>
      <c r="D404" s="114" t="s">
        <v>228</v>
      </c>
      <c r="E404" s="115" t="s">
        <v>350</v>
      </c>
      <c r="F404" s="116" t="n">
        <v>270</v>
      </c>
      <c r="G404" s="117"/>
      <c r="H404" s="118" t="n">
        <f aca="false">TRUNC(F404*G404,2)</f>
        <v>0</v>
      </c>
      <c r="I404" s="118" t="n">
        <f aca="false">TRUNC((1+'BDI '!$F$30)*H404,2)</f>
        <v>0</v>
      </c>
    </row>
    <row r="405" s="82" customFormat="true" ht="24.7" hidden="false" customHeight="false" outlineLevel="0" collapsed="false">
      <c r="A405" s="113" t="n">
        <v>92778</v>
      </c>
      <c r="B405" s="113" t="s">
        <v>149</v>
      </c>
      <c r="C405" s="114" t="s">
        <v>150</v>
      </c>
      <c r="D405" s="114" t="s">
        <v>228</v>
      </c>
      <c r="E405" s="115" t="s">
        <v>335</v>
      </c>
      <c r="F405" s="116" t="n">
        <v>158</v>
      </c>
      <c r="G405" s="117"/>
      <c r="H405" s="118" t="n">
        <f aca="false">TRUNC(F405*G405,2)</f>
        <v>0</v>
      </c>
      <c r="I405" s="118" t="n">
        <f aca="false">TRUNC((1+'BDI '!$F$30)*H405,2)</f>
        <v>0</v>
      </c>
    </row>
    <row r="406" s="82" customFormat="true" ht="24.7" hidden="false" customHeight="false" outlineLevel="0" collapsed="false">
      <c r="A406" s="113" t="n">
        <v>92779</v>
      </c>
      <c r="B406" s="113" t="s">
        <v>149</v>
      </c>
      <c r="C406" s="114" t="s">
        <v>150</v>
      </c>
      <c r="D406" s="114" t="s">
        <v>228</v>
      </c>
      <c r="E406" s="115" t="s">
        <v>336</v>
      </c>
      <c r="F406" s="116" t="n">
        <v>330</v>
      </c>
      <c r="G406" s="117"/>
      <c r="H406" s="118" t="n">
        <f aca="false">TRUNC(F406*G406,2)</f>
        <v>0</v>
      </c>
      <c r="I406" s="118" t="n">
        <f aca="false">TRUNC((1+'BDI '!$F$30)*H406,2)</f>
        <v>0</v>
      </c>
    </row>
    <row r="407" s="82" customFormat="true" ht="24.7" hidden="false" customHeight="false" outlineLevel="0" collapsed="false">
      <c r="A407" s="113" t="n">
        <v>92780</v>
      </c>
      <c r="B407" s="113" t="s">
        <v>149</v>
      </c>
      <c r="C407" s="114" t="s">
        <v>150</v>
      </c>
      <c r="D407" s="114" t="s">
        <v>228</v>
      </c>
      <c r="E407" s="115" t="s">
        <v>337</v>
      </c>
      <c r="F407" s="116" t="n">
        <v>619</v>
      </c>
      <c r="G407" s="117"/>
      <c r="H407" s="118" t="n">
        <f aca="false">TRUNC(F407*G407,2)</f>
        <v>0</v>
      </c>
      <c r="I407" s="118" t="n">
        <f aca="false">TRUNC((1+'BDI '!$F$30)*H407,2)</f>
        <v>0</v>
      </c>
    </row>
    <row r="408" s="82" customFormat="true" ht="24.7" hidden="false" customHeight="false" outlineLevel="0" collapsed="false">
      <c r="A408" s="113" t="n">
        <v>92781</v>
      </c>
      <c r="B408" s="113" t="s">
        <v>149</v>
      </c>
      <c r="C408" s="114" t="s">
        <v>150</v>
      </c>
      <c r="D408" s="114" t="s">
        <v>228</v>
      </c>
      <c r="E408" s="115" t="s">
        <v>351</v>
      </c>
      <c r="F408" s="116" t="n">
        <v>715</v>
      </c>
      <c r="G408" s="117"/>
      <c r="H408" s="118" t="n">
        <f aca="false">TRUNC(F408*G408,2)</f>
        <v>0</v>
      </c>
      <c r="I408" s="118" t="n">
        <f aca="false">TRUNC((1+'BDI '!$F$30)*H408,2)</f>
        <v>0</v>
      </c>
    </row>
    <row r="409" s="82" customFormat="true" ht="24.7" hidden="false" customHeight="false" outlineLevel="0" collapsed="false">
      <c r="A409" s="113" t="n">
        <v>92464</v>
      </c>
      <c r="B409" s="113" t="s">
        <v>149</v>
      </c>
      <c r="C409" s="114" t="s">
        <v>150</v>
      </c>
      <c r="D409" s="114" t="s">
        <v>153</v>
      </c>
      <c r="E409" s="115" t="s">
        <v>352</v>
      </c>
      <c r="F409" s="116" t="n">
        <v>242</v>
      </c>
      <c r="G409" s="117"/>
      <c r="H409" s="118" t="n">
        <f aca="false">TRUNC(F409*G409,2)</f>
        <v>0</v>
      </c>
      <c r="I409" s="118" t="n">
        <f aca="false">TRUNC((1+'BDI '!$F$30)*H409,2)</f>
        <v>0</v>
      </c>
    </row>
    <row r="410" s="82" customFormat="true" ht="24.7" hidden="false" customHeight="false" outlineLevel="0" collapsed="false">
      <c r="A410" s="113" t="s">
        <v>353</v>
      </c>
      <c r="B410" s="113" t="s">
        <v>149</v>
      </c>
      <c r="C410" s="114" t="s">
        <v>150</v>
      </c>
      <c r="D410" s="114" t="s">
        <v>180</v>
      </c>
      <c r="E410" s="115" t="s">
        <v>354</v>
      </c>
      <c r="F410" s="116" t="n">
        <v>29.3</v>
      </c>
      <c r="G410" s="117"/>
      <c r="H410" s="118" t="n">
        <f aca="false">TRUNC(F410*G410,2)</f>
        <v>0</v>
      </c>
      <c r="I410" s="118" t="n">
        <f aca="false">TRUNC((1+'BDI '!$F$30)*H410,2)</f>
        <v>0</v>
      </c>
    </row>
    <row r="411" s="82" customFormat="true" ht="18.55" hidden="false" customHeight="false" outlineLevel="0" collapsed="false">
      <c r="A411" s="119"/>
      <c r="B411" s="119"/>
      <c r="C411" s="119"/>
      <c r="D411" s="119"/>
      <c r="E411" s="135" t="s">
        <v>389</v>
      </c>
      <c r="F411" s="136"/>
      <c r="G411" s="137" t="n">
        <f aca="false">H402+H403+H404+H405+H406+H407+H408+H409+H410</f>
        <v>0</v>
      </c>
      <c r="H411" s="137" t="n">
        <f aca="false">TRUNC(G411,2)</f>
        <v>0</v>
      </c>
      <c r="I411" s="137" t="n">
        <f aca="false">I401</f>
        <v>0</v>
      </c>
    </row>
    <row r="412" s="82" customFormat="true" ht="18.55" hidden="false" customHeight="false" outlineLevel="0" collapsed="false">
      <c r="A412" s="131" t="s">
        <v>390</v>
      </c>
      <c r="B412" s="131"/>
      <c r="C412" s="131" t="s">
        <v>144</v>
      </c>
      <c r="D412" s="132"/>
      <c r="E412" s="133" t="s">
        <v>358</v>
      </c>
      <c r="F412" s="132"/>
      <c r="G412" s="134" t="n">
        <f aca="false">G415</f>
        <v>0</v>
      </c>
      <c r="H412" s="134" t="n">
        <f aca="false">TRUNC(G412,2)</f>
        <v>0</v>
      </c>
      <c r="I412" s="134" t="n">
        <f aca="false">SUM(I413:I414)</f>
        <v>0</v>
      </c>
    </row>
    <row r="413" s="82" customFormat="true" ht="24.7" hidden="false" customHeight="false" outlineLevel="0" collapsed="false">
      <c r="A413" s="113" t="n">
        <v>92785</v>
      </c>
      <c r="B413" s="113" t="s">
        <v>149</v>
      </c>
      <c r="C413" s="114" t="s">
        <v>150</v>
      </c>
      <c r="D413" s="114" t="s">
        <v>228</v>
      </c>
      <c r="E413" s="115" t="s">
        <v>359</v>
      </c>
      <c r="F413" s="116" t="n">
        <v>2226</v>
      </c>
      <c r="G413" s="117"/>
      <c r="H413" s="118" t="n">
        <f aca="false">TRUNC(F413*G413,2)</f>
        <v>0</v>
      </c>
      <c r="I413" s="118" t="n">
        <f aca="false">TRUNC((1+'BDI '!$F$30)*H413,2)</f>
        <v>0</v>
      </c>
    </row>
    <row r="414" s="82" customFormat="true" ht="24.7" hidden="false" customHeight="false" outlineLevel="0" collapsed="false">
      <c r="A414" s="113" t="s">
        <v>353</v>
      </c>
      <c r="B414" s="113" t="s">
        <v>149</v>
      </c>
      <c r="C414" s="114" t="s">
        <v>150</v>
      </c>
      <c r="D414" s="114" t="s">
        <v>180</v>
      </c>
      <c r="E414" s="115" t="s">
        <v>354</v>
      </c>
      <c r="F414" s="116" t="n">
        <v>50</v>
      </c>
      <c r="G414" s="117"/>
      <c r="H414" s="118" t="n">
        <f aca="false">TRUNC(F414*G414,2)</f>
        <v>0</v>
      </c>
      <c r="I414" s="118" t="n">
        <f aca="false">TRUNC((1+'BDI '!$F$30)*H414,2)</f>
        <v>0</v>
      </c>
    </row>
    <row r="415" s="82" customFormat="true" ht="18.55" hidden="false" customHeight="false" outlineLevel="0" collapsed="false">
      <c r="A415" s="119"/>
      <c r="B415" s="119"/>
      <c r="C415" s="119"/>
      <c r="D415" s="119"/>
      <c r="E415" s="135" t="s">
        <v>390</v>
      </c>
      <c r="F415" s="136"/>
      <c r="G415" s="137" t="n">
        <f aca="false">H413+H414</f>
        <v>0</v>
      </c>
      <c r="H415" s="137" t="n">
        <f aca="false">TRUNC(G415,2)</f>
        <v>0</v>
      </c>
      <c r="I415" s="137" t="n">
        <f aca="false">I412</f>
        <v>0</v>
      </c>
    </row>
    <row r="416" s="82" customFormat="true" ht="18.55" hidden="false" customHeight="false" outlineLevel="0" collapsed="false">
      <c r="A416" s="131" t="s">
        <v>391</v>
      </c>
      <c r="B416" s="131"/>
      <c r="C416" s="131" t="s">
        <v>144</v>
      </c>
      <c r="D416" s="132"/>
      <c r="E416" s="133" t="s">
        <v>361</v>
      </c>
      <c r="F416" s="132"/>
      <c r="G416" s="134" t="n">
        <f aca="false">G426</f>
        <v>0</v>
      </c>
      <c r="H416" s="134" t="n">
        <f aca="false">TRUNC(G416,2)</f>
        <v>0</v>
      </c>
      <c r="I416" s="134" t="n">
        <f aca="false">SUM(I417:I425)</f>
        <v>0</v>
      </c>
    </row>
    <row r="417" s="82" customFormat="true" ht="24.7" hidden="false" customHeight="false" outlineLevel="0" collapsed="false">
      <c r="A417" s="113" t="n">
        <v>92784</v>
      </c>
      <c r="B417" s="113" t="s">
        <v>149</v>
      </c>
      <c r="C417" s="114" t="s">
        <v>150</v>
      </c>
      <c r="D417" s="114" t="s">
        <v>228</v>
      </c>
      <c r="E417" s="115" t="s">
        <v>362</v>
      </c>
      <c r="F417" s="116" t="n">
        <v>22</v>
      </c>
      <c r="G417" s="117"/>
      <c r="H417" s="118" t="n">
        <f aca="false">TRUNC(F417*G417,2)</f>
        <v>0</v>
      </c>
      <c r="I417" s="118" t="n">
        <f aca="false">TRUNC((1+'BDI '!$F$30)*H417,2)</f>
        <v>0</v>
      </c>
    </row>
    <row r="418" s="82" customFormat="true" ht="24.7" hidden="false" customHeight="false" outlineLevel="0" collapsed="false">
      <c r="A418" s="113" t="n">
        <v>92785</v>
      </c>
      <c r="B418" s="113" t="s">
        <v>149</v>
      </c>
      <c r="C418" s="114" t="s">
        <v>150</v>
      </c>
      <c r="D418" s="114" t="s">
        <v>228</v>
      </c>
      <c r="E418" s="115" t="s">
        <v>359</v>
      </c>
      <c r="F418" s="116" t="n">
        <v>3124</v>
      </c>
      <c r="G418" s="117"/>
      <c r="H418" s="118" t="n">
        <f aca="false">TRUNC(F418*G418,2)</f>
        <v>0</v>
      </c>
      <c r="I418" s="118" t="n">
        <f aca="false">TRUNC((1+'BDI '!$F$30)*H418,2)</f>
        <v>0</v>
      </c>
    </row>
    <row r="419" s="82" customFormat="true" ht="24.7" hidden="false" customHeight="false" outlineLevel="0" collapsed="false">
      <c r="A419" s="113" t="n">
        <v>92786</v>
      </c>
      <c r="B419" s="113" t="s">
        <v>149</v>
      </c>
      <c r="C419" s="114" t="s">
        <v>150</v>
      </c>
      <c r="D419" s="114" t="s">
        <v>228</v>
      </c>
      <c r="E419" s="115" t="s">
        <v>363</v>
      </c>
      <c r="F419" s="116" t="n">
        <v>190</v>
      </c>
      <c r="G419" s="117"/>
      <c r="H419" s="118" t="n">
        <f aca="false">TRUNC(F419*G419,2)</f>
        <v>0</v>
      </c>
      <c r="I419" s="118" t="n">
        <f aca="false">TRUNC((1+'BDI '!$F$30)*H419,2)</f>
        <v>0</v>
      </c>
    </row>
    <row r="420" s="82" customFormat="true" ht="24.7" hidden="false" customHeight="false" outlineLevel="0" collapsed="false">
      <c r="A420" s="113" t="n">
        <v>92787</v>
      </c>
      <c r="B420" s="113" t="s">
        <v>149</v>
      </c>
      <c r="C420" s="114" t="s">
        <v>150</v>
      </c>
      <c r="D420" s="114" t="s">
        <v>228</v>
      </c>
      <c r="E420" s="115" t="s">
        <v>364</v>
      </c>
      <c r="F420" s="116" t="n">
        <v>320</v>
      </c>
      <c r="G420" s="117"/>
      <c r="H420" s="118" t="n">
        <f aca="false">TRUNC(F420*G420,2)</f>
        <v>0</v>
      </c>
      <c r="I420" s="118" t="n">
        <f aca="false">TRUNC((1+'BDI '!$F$30)*H420,2)</f>
        <v>0</v>
      </c>
    </row>
    <row r="421" s="82" customFormat="true" ht="24.7" hidden="false" customHeight="false" outlineLevel="0" collapsed="false">
      <c r="A421" s="113" t="n">
        <v>92788</v>
      </c>
      <c r="B421" s="113" t="s">
        <v>149</v>
      </c>
      <c r="C421" s="114" t="s">
        <v>150</v>
      </c>
      <c r="D421" s="114" t="s">
        <v>228</v>
      </c>
      <c r="E421" s="115" t="s">
        <v>365</v>
      </c>
      <c r="F421" s="116" t="n">
        <v>105</v>
      </c>
      <c r="G421" s="117"/>
      <c r="H421" s="118" t="n">
        <f aca="false">TRUNC(F421*G421,2)</f>
        <v>0</v>
      </c>
      <c r="I421" s="118" t="n">
        <f aca="false">TRUNC((1+'BDI '!$F$30)*H421,2)</f>
        <v>0</v>
      </c>
    </row>
    <row r="422" s="82" customFormat="true" ht="24.7" hidden="false" customHeight="false" outlineLevel="0" collapsed="false">
      <c r="A422" s="113" t="n">
        <v>92538</v>
      </c>
      <c r="B422" s="113" t="s">
        <v>149</v>
      </c>
      <c r="C422" s="114" t="s">
        <v>150</v>
      </c>
      <c r="D422" s="114" t="s">
        <v>153</v>
      </c>
      <c r="E422" s="115" t="s">
        <v>366</v>
      </c>
      <c r="F422" s="116" t="n">
        <v>456</v>
      </c>
      <c r="G422" s="117"/>
      <c r="H422" s="118" t="n">
        <f aca="false">TRUNC(F422*G422,2)</f>
        <v>0</v>
      </c>
      <c r="I422" s="118" t="n">
        <f aca="false">TRUNC((1+'BDI '!$F$30)*H422,2)</f>
        <v>0</v>
      </c>
    </row>
    <row r="423" s="82" customFormat="true" ht="24.7" hidden="false" customHeight="false" outlineLevel="0" collapsed="false">
      <c r="A423" s="113" t="s">
        <v>353</v>
      </c>
      <c r="B423" s="113" t="s">
        <v>149</v>
      </c>
      <c r="C423" s="114" t="s">
        <v>150</v>
      </c>
      <c r="D423" s="114" t="s">
        <v>180</v>
      </c>
      <c r="E423" s="115" t="s">
        <v>354</v>
      </c>
      <c r="F423" s="116" t="n">
        <v>91.8</v>
      </c>
      <c r="G423" s="117"/>
      <c r="H423" s="118" t="n">
        <f aca="false">TRUNC(F423*G423,2)</f>
        <v>0</v>
      </c>
      <c r="I423" s="118" t="n">
        <f aca="false">TRUNC((1+'BDI '!$F$30)*H423,2)</f>
        <v>0</v>
      </c>
    </row>
    <row r="424" s="82" customFormat="true" ht="24.7" hidden="false" customHeight="false" outlineLevel="0" collapsed="false">
      <c r="A424" s="113" t="n">
        <v>95944</v>
      </c>
      <c r="B424" s="113" t="s">
        <v>149</v>
      </c>
      <c r="C424" s="114" t="s">
        <v>150</v>
      </c>
      <c r="D424" s="114" t="s">
        <v>228</v>
      </c>
      <c r="E424" s="115" t="s">
        <v>379</v>
      </c>
      <c r="F424" s="116" t="n">
        <v>41</v>
      </c>
      <c r="G424" s="117"/>
      <c r="H424" s="118" t="n">
        <f aca="false">TRUNC(F424*G424,2)</f>
        <v>0</v>
      </c>
      <c r="I424" s="118" t="n">
        <f aca="false">TRUNC((1+'BDI '!$F$30)*H424,2)</f>
        <v>0</v>
      </c>
    </row>
    <row r="425" s="82" customFormat="true" ht="24.7" hidden="false" customHeight="false" outlineLevel="0" collapsed="false">
      <c r="A425" s="113" t="n">
        <v>95945</v>
      </c>
      <c r="B425" s="113" t="s">
        <v>149</v>
      </c>
      <c r="C425" s="114" t="s">
        <v>150</v>
      </c>
      <c r="D425" s="114" t="s">
        <v>228</v>
      </c>
      <c r="E425" s="115" t="s">
        <v>380</v>
      </c>
      <c r="F425" s="116" t="n">
        <v>285</v>
      </c>
      <c r="G425" s="117"/>
      <c r="H425" s="118" t="n">
        <f aca="false">TRUNC(F425*G425,2)</f>
        <v>0</v>
      </c>
      <c r="I425" s="118" t="n">
        <f aca="false">TRUNC((1+'BDI '!$F$30)*H425,2)</f>
        <v>0</v>
      </c>
    </row>
    <row r="426" s="82" customFormat="true" ht="18.55" hidden="false" customHeight="false" outlineLevel="0" collapsed="false">
      <c r="A426" s="119"/>
      <c r="B426" s="119"/>
      <c r="C426" s="119"/>
      <c r="D426" s="119"/>
      <c r="E426" s="135" t="s">
        <v>391</v>
      </c>
      <c r="F426" s="136"/>
      <c r="G426" s="137" t="n">
        <f aca="false">H417+H418+H419+H420+H421+H422+H423+H424+H425</f>
        <v>0</v>
      </c>
      <c r="H426" s="137" t="n">
        <f aca="false">TRUNC(G426,2)</f>
        <v>0</v>
      </c>
      <c r="I426" s="137" t="n">
        <f aca="false">I416</f>
        <v>0</v>
      </c>
    </row>
    <row r="427" s="82" customFormat="true" ht="18.55" hidden="false" customHeight="false" outlineLevel="0" collapsed="false">
      <c r="A427" s="131" t="s">
        <v>392</v>
      </c>
      <c r="B427" s="131"/>
      <c r="C427" s="131" t="s">
        <v>144</v>
      </c>
      <c r="D427" s="132"/>
      <c r="E427" s="133" t="s">
        <v>368</v>
      </c>
      <c r="F427" s="132"/>
      <c r="G427" s="134" t="n">
        <f aca="false">G435</f>
        <v>0</v>
      </c>
      <c r="H427" s="134" t="n">
        <f aca="false">TRUNC(G427,2)</f>
        <v>0</v>
      </c>
      <c r="I427" s="134" t="n">
        <f aca="false">SUM(I428:I434)</f>
        <v>0</v>
      </c>
    </row>
    <row r="428" s="82" customFormat="true" ht="24.7" hidden="false" customHeight="false" outlineLevel="0" collapsed="false">
      <c r="A428" s="113" t="n">
        <v>92784</v>
      </c>
      <c r="B428" s="113" t="s">
        <v>149</v>
      </c>
      <c r="C428" s="114" t="s">
        <v>150</v>
      </c>
      <c r="D428" s="114" t="s">
        <v>228</v>
      </c>
      <c r="E428" s="115" t="s">
        <v>362</v>
      </c>
      <c r="F428" s="116" t="n">
        <v>9</v>
      </c>
      <c r="G428" s="117"/>
      <c r="H428" s="118" t="n">
        <f aca="false">TRUNC(F428*G428,2)</f>
        <v>0</v>
      </c>
      <c r="I428" s="118" t="n">
        <f aca="false">TRUNC((1+'BDI '!$F$30)*H428,2)</f>
        <v>0</v>
      </c>
    </row>
    <row r="429" s="82" customFormat="true" ht="24.7" hidden="false" customHeight="false" outlineLevel="0" collapsed="false">
      <c r="A429" s="113" t="n">
        <v>92785</v>
      </c>
      <c r="B429" s="113" t="s">
        <v>149</v>
      </c>
      <c r="C429" s="114" t="s">
        <v>150</v>
      </c>
      <c r="D429" s="114" t="s">
        <v>228</v>
      </c>
      <c r="E429" s="115" t="s">
        <v>359</v>
      </c>
      <c r="F429" s="116" t="n">
        <v>3484</v>
      </c>
      <c r="G429" s="117"/>
      <c r="H429" s="118" t="n">
        <f aca="false">TRUNC(F429*G429,2)</f>
        <v>0</v>
      </c>
      <c r="I429" s="118" t="n">
        <f aca="false">TRUNC((1+'BDI '!$F$30)*H429,2)</f>
        <v>0</v>
      </c>
    </row>
    <row r="430" s="82" customFormat="true" ht="24.7" hidden="false" customHeight="false" outlineLevel="0" collapsed="false">
      <c r="A430" s="113" t="n">
        <v>92786</v>
      </c>
      <c r="B430" s="113" t="s">
        <v>149</v>
      </c>
      <c r="C430" s="114" t="s">
        <v>150</v>
      </c>
      <c r="D430" s="114" t="s">
        <v>228</v>
      </c>
      <c r="E430" s="115" t="s">
        <v>363</v>
      </c>
      <c r="F430" s="116" t="n">
        <v>98</v>
      </c>
      <c r="G430" s="117"/>
      <c r="H430" s="118" t="n">
        <f aca="false">TRUNC(F430*G430,2)</f>
        <v>0</v>
      </c>
      <c r="I430" s="118" t="n">
        <f aca="false">TRUNC((1+'BDI '!$F$30)*H430,2)</f>
        <v>0</v>
      </c>
    </row>
    <row r="431" s="82" customFormat="true" ht="24.7" hidden="false" customHeight="false" outlineLevel="0" collapsed="false">
      <c r="A431" s="113" t="n">
        <v>92787</v>
      </c>
      <c r="B431" s="113" t="s">
        <v>149</v>
      </c>
      <c r="C431" s="114" t="s">
        <v>150</v>
      </c>
      <c r="D431" s="114" t="s">
        <v>228</v>
      </c>
      <c r="E431" s="115" t="s">
        <v>364</v>
      </c>
      <c r="F431" s="116" t="n">
        <v>301</v>
      </c>
      <c r="G431" s="117"/>
      <c r="H431" s="118" t="n">
        <f aca="false">TRUNC(F431*G431,2)</f>
        <v>0</v>
      </c>
      <c r="I431" s="118" t="n">
        <f aca="false">TRUNC((1+'BDI '!$F$30)*H431,2)</f>
        <v>0</v>
      </c>
    </row>
    <row r="432" s="82" customFormat="true" ht="24.7" hidden="false" customHeight="false" outlineLevel="0" collapsed="false">
      <c r="A432" s="113" t="n">
        <v>92788</v>
      </c>
      <c r="B432" s="113" t="s">
        <v>149</v>
      </c>
      <c r="C432" s="114" t="s">
        <v>150</v>
      </c>
      <c r="D432" s="114" t="s">
        <v>228</v>
      </c>
      <c r="E432" s="115" t="s">
        <v>365</v>
      </c>
      <c r="F432" s="116" t="n">
        <v>212</v>
      </c>
      <c r="G432" s="117"/>
      <c r="H432" s="118" t="n">
        <f aca="false">TRUNC(F432*G432,2)</f>
        <v>0</v>
      </c>
      <c r="I432" s="118" t="n">
        <f aca="false">TRUNC((1+'BDI '!$F$30)*H432,2)</f>
        <v>0</v>
      </c>
    </row>
    <row r="433" s="82" customFormat="true" ht="24.7" hidden="false" customHeight="false" outlineLevel="0" collapsed="false">
      <c r="A433" s="113" t="n">
        <v>92538</v>
      </c>
      <c r="B433" s="113" t="s">
        <v>149</v>
      </c>
      <c r="C433" s="114" t="s">
        <v>150</v>
      </c>
      <c r="D433" s="114" t="s">
        <v>153</v>
      </c>
      <c r="E433" s="115" t="s">
        <v>366</v>
      </c>
      <c r="F433" s="116" t="n">
        <v>456</v>
      </c>
      <c r="G433" s="117"/>
      <c r="H433" s="118" t="n">
        <f aca="false">TRUNC(F433*G433,2)</f>
        <v>0</v>
      </c>
      <c r="I433" s="118" t="n">
        <f aca="false">TRUNC((1+'BDI '!$F$30)*H433,2)</f>
        <v>0</v>
      </c>
    </row>
    <row r="434" s="82" customFormat="true" ht="24.7" hidden="false" customHeight="false" outlineLevel="0" collapsed="false">
      <c r="A434" s="113" t="s">
        <v>353</v>
      </c>
      <c r="B434" s="113" t="s">
        <v>149</v>
      </c>
      <c r="C434" s="114" t="s">
        <v>150</v>
      </c>
      <c r="D434" s="114" t="s">
        <v>180</v>
      </c>
      <c r="E434" s="115" t="s">
        <v>354</v>
      </c>
      <c r="F434" s="116" t="n">
        <v>91.3</v>
      </c>
      <c r="G434" s="117"/>
      <c r="H434" s="118" t="n">
        <f aca="false">TRUNC(F434*G434,2)</f>
        <v>0</v>
      </c>
      <c r="I434" s="118" t="n">
        <f aca="false">TRUNC((1+'BDI '!$F$30)*H434,2)</f>
        <v>0</v>
      </c>
    </row>
    <row r="435" s="82" customFormat="true" ht="18.55" hidden="false" customHeight="false" outlineLevel="0" collapsed="false">
      <c r="A435" s="119"/>
      <c r="B435" s="119"/>
      <c r="C435" s="119"/>
      <c r="D435" s="119"/>
      <c r="E435" s="135" t="s">
        <v>392</v>
      </c>
      <c r="F435" s="136"/>
      <c r="G435" s="137" t="n">
        <f aca="false">H428+H429+H430+H431+H432+H433+H434</f>
        <v>0</v>
      </c>
      <c r="H435" s="137" t="n">
        <f aca="false">TRUNC(G435,2)</f>
        <v>0</v>
      </c>
      <c r="I435" s="137" t="n">
        <f aca="false">I427</f>
        <v>0</v>
      </c>
    </row>
    <row r="436" s="82" customFormat="true" ht="18.55" hidden="false" customHeight="false" outlineLevel="0" collapsed="false">
      <c r="A436" s="119"/>
      <c r="B436" s="119"/>
      <c r="C436" s="119"/>
      <c r="D436" s="119"/>
      <c r="E436" s="121" t="s">
        <v>382</v>
      </c>
      <c r="F436" s="122"/>
      <c r="G436" s="123" t="n">
        <f aca="false">H381+H389+H400+H411+H415+H426+H435</f>
        <v>0</v>
      </c>
      <c r="H436" s="123" t="n">
        <f aca="false">TRUNC(G436,2)</f>
        <v>0</v>
      </c>
      <c r="I436" s="123" t="n">
        <f aca="false">I355</f>
        <v>0</v>
      </c>
    </row>
    <row r="437" s="82" customFormat="true" ht="18.55" hidden="false" customHeight="false" outlineLevel="0" collapsed="false">
      <c r="A437" s="119"/>
      <c r="B437" s="119"/>
      <c r="C437" s="119"/>
      <c r="D437" s="119"/>
      <c r="E437" s="128" t="s">
        <v>326</v>
      </c>
      <c r="F437" s="129"/>
      <c r="G437" s="130" t="n">
        <f aca="false">H267+H354+H436</f>
        <v>0</v>
      </c>
      <c r="H437" s="130" t="n">
        <f aca="false">TRUNC(G437,2)</f>
        <v>0</v>
      </c>
      <c r="I437" s="130" t="n">
        <f aca="false">I185</f>
        <v>0</v>
      </c>
    </row>
    <row r="438" s="82" customFormat="true" ht="18.55" hidden="false" customHeight="false" outlineLevel="0" collapsed="false">
      <c r="A438" s="105" t="s">
        <v>393</v>
      </c>
      <c r="B438" s="105"/>
      <c r="C438" s="105" t="s">
        <v>144</v>
      </c>
      <c r="D438" s="106"/>
      <c r="E438" s="107" t="s">
        <v>394</v>
      </c>
      <c r="F438" s="106"/>
      <c r="G438" s="108" t="n">
        <f aca="false">G441</f>
        <v>0</v>
      </c>
      <c r="H438" s="108" t="n">
        <f aca="false">TRUNC(G438,2)</f>
        <v>0</v>
      </c>
      <c r="I438" s="108" t="n">
        <f aca="false">SUM(I439:I440)</f>
        <v>0</v>
      </c>
    </row>
    <row r="439" s="82" customFormat="true" ht="18.55" hidden="false" customHeight="false" outlineLevel="0" collapsed="false">
      <c r="A439" s="113" t="s">
        <v>395</v>
      </c>
      <c r="B439" s="113" t="s">
        <v>161</v>
      </c>
      <c r="C439" s="114" t="s">
        <v>150</v>
      </c>
      <c r="D439" s="114" t="s">
        <v>151</v>
      </c>
      <c r="E439" s="115" t="s">
        <v>396</v>
      </c>
      <c r="F439" s="116" t="n">
        <v>393</v>
      </c>
      <c r="G439" s="117"/>
      <c r="H439" s="118" t="n">
        <f aca="false">TRUNC(F439*G439,2)</f>
        <v>0</v>
      </c>
      <c r="I439" s="118" t="n">
        <f aca="false">TRUNC((1+'BDI '!$F$30)*H439,2)</f>
        <v>0</v>
      </c>
    </row>
    <row r="440" s="82" customFormat="true" ht="18.55" hidden="false" customHeight="false" outlineLevel="0" collapsed="false">
      <c r="A440" s="113" t="s">
        <v>397</v>
      </c>
      <c r="B440" s="113" t="s">
        <v>161</v>
      </c>
      <c r="C440" s="114" t="s">
        <v>150</v>
      </c>
      <c r="D440" s="114" t="s">
        <v>151</v>
      </c>
      <c r="E440" s="115" t="s">
        <v>398</v>
      </c>
      <c r="F440" s="116" t="n">
        <v>2358</v>
      </c>
      <c r="G440" s="117"/>
      <c r="H440" s="118" t="n">
        <f aca="false">TRUNC(F440*G440,2)</f>
        <v>0</v>
      </c>
      <c r="I440" s="118" t="n">
        <f aca="false">TRUNC((1+'BDI '!$F$30)*H440,2)</f>
        <v>0</v>
      </c>
    </row>
    <row r="441" s="82" customFormat="true" ht="18.55" hidden="false" customHeight="false" outlineLevel="0" collapsed="false">
      <c r="A441" s="119"/>
      <c r="B441" s="119"/>
      <c r="C441" s="119"/>
      <c r="D441" s="119"/>
      <c r="E441" s="128" t="s">
        <v>393</v>
      </c>
      <c r="F441" s="129"/>
      <c r="G441" s="130" t="n">
        <f aca="false">H439+H440</f>
        <v>0</v>
      </c>
      <c r="H441" s="130" t="n">
        <f aca="false">TRUNC(G441,2)</f>
        <v>0</v>
      </c>
      <c r="I441" s="130" t="n">
        <f aca="false">I438</f>
        <v>0</v>
      </c>
    </row>
    <row r="442" s="82" customFormat="true" ht="18.55" hidden="false" customHeight="false" outlineLevel="0" collapsed="false">
      <c r="A442" s="105" t="s">
        <v>399</v>
      </c>
      <c r="B442" s="105"/>
      <c r="C442" s="105" t="s">
        <v>144</v>
      </c>
      <c r="D442" s="106"/>
      <c r="E442" s="107" t="s">
        <v>400</v>
      </c>
      <c r="F442" s="106"/>
      <c r="G442" s="108" t="n">
        <f aca="false">G466</f>
        <v>0</v>
      </c>
      <c r="H442" s="108" t="n">
        <f aca="false">TRUNC(G442,2)</f>
        <v>0</v>
      </c>
      <c r="I442" s="108" t="n">
        <f aca="false">+I443+I451+I458</f>
        <v>0</v>
      </c>
    </row>
    <row r="443" s="82" customFormat="true" ht="18.55" hidden="false" customHeight="false" outlineLevel="0" collapsed="false">
      <c r="A443" s="109" t="s">
        <v>401</v>
      </c>
      <c r="B443" s="109"/>
      <c r="C443" s="109" t="s">
        <v>144</v>
      </c>
      <c r="D443" s="110"/>
      <c r="E443" s="111" t="s">
        <v>295</v>
      </c>
      <c r="F443" s="110"/>
      <c r="G443" s="112" t="n">
        <f aca="false">G450</f>
        <v>0</v>
      </c>
      <c r="H443" s="112" t="n">
        <f aca="false">TRUNC(G443,2)</f>
        <v>0</v>
      </c>
      <c r="I443" s="112" t="n">
        <f aca="false">SUM(I444:I449)</f>
        <v>0</v>
      </c>
    </row>
    <row r="444" s="82" customFormat="true" ht="24.7" hidden="false" customHeight="false" outlineLevel="0" collapsed="false">
      <c r="A444" s="113" t="s">
        <v>402</v>
      </c>
      <c r="B444" s="113" t="s">
        <v>161</v>
      </c>
      <c r="C444" s="114" t="s">
        <v>150</v>
      </c>
      <c r="D444" s="114" t="s">
        <v>228</v>
      </c>
      <c r="E444" s="115" t="s">
        <v>403</v>
      </c>
      <c r="F444" s="116" t="n">
        <v>13124.04</v>
      </c>
      <c r="G444" s="117"/>
      <c r="H444" s="118" t="n">
        <f aca="false">TRUNC(F444*G444,2)</f>
        <v>0</v>
      </c>
      <c r="I444" s="118" t="n">
        <f aca="false">TRUNC((1+'BDI '!$F$30)*H444,2)</f>
        <v>0</v>
      </c>
    </row>
    <row r="445" s="82" customFormat="true" ht="24.7" hidden="false" customHeight="false" outlineLevel="0" collapsed="false">
      <c r="A445" s="113" t="s">
        <v>404</v>
      </c>
      <c r="B445" s="113" t="s">
        <v>161</v>
      </c>
      <c r="C445" s="114" t="s">
        <v>150</v>
      </c>
      <c r="D445" s="114" t="s">
        <v>228</v>
      </c>
      <c r="E445" s="115" t="s">
        <v>405</v>
      </c>
      <c r="F445" s="116" t="n">
        <v>3886.95</v>
      </c>
      <c r="G445" s="117"/>
      <c r="H445" s="118" t="n">
        <f aca="false">TRUNC(F445*G445,2)</f>
        <v>0</v>
      </c>
      <c r="I445" s="118" t="n">
        <f aca="false">TRUNC((1+'BDI '!$F$30)*H445,2)</f>
        <v>0</v>
      </c>
    </row>
    <row r="446" s="82" customFormat="true" ht="24.7" hidden="false" customHeight="false" outlineLevel="0" collapsed="false">
      <c r="A446" s="113" t="s">
        <v>406</v>
      </c>
      <c r="B446" s="113" t="s">
        <v>161</v>
      </c>
      <c r="C446" s="114" t="s">
        <v>150</v>
      </c>
      <c r="D446" s="114" t="s">
        <v>228</v>
      </c>
      <c r="E446" s="115" t="s">
        <v>407</v>
      </c>
      <c r="F446" s="116" t="n">
        <v>4273.37</v>
      </c>
      <c r="G446" s="117"/>
      <c r="H446" s="118" t="n">
        <f aca="false">TRUNC(F446*G446,2)</f>
        <v>0</v>
      </c>
      <c r="I446" s="118" t="n">
        <f aca="false">TRUNC((1+'BDI '!$F$30)*H446,2)</f>
        <v>0</v>
      </c>
    </row>
    <row r="447" s="82" customFormat="true" ht="18.55" hidden="false" customHeight="false" outlineLevel="0" collapsed="false">
      <c r="A447" s="113" t="n">
        <v>100717</v>
      </c>
      <c r="B447" s="113" t="s">
        <v>149</v>
      </c>
      <c r="C447" s="114" t="s">
        <v>150</v>
      </c>
      <c r="D447" s="114" t="s">
        <v>153</v>
      </c>
      <c r="E447" s="115" t="s">
        <v>408</v>
      </c>
      <c r="F447" s="116" t="n">
        <v>881.19</v>
      </c>
      <c r="G447" s="117"/>
      <c r="H447" s="118" t="n">
        <f aca="false">TRUNC(F447*G447,2)</f>
        <v>0</v>
      </c>
      <c r="I447" s="118" t="n">
        <f aca="false">TRUNC((1+'BDI '!$F$30)*H447,2)</f>
        <v>0</v>
      </c>
    </row>
    <row r="448" s="82" customFormat="true" ht="24.7" hidden="false" customHeight="false" outlineLevel="0" collapsed="false">
      <c r="A448" s="113" t="n">
        <v>100719</v>
      </c>
      <c r="B448" s="113" t="s">
        <v>149</v>
      </c>
      <c r="C448" s="114" t="s">
        <v>150</v>
      </c>
      <c r="D448" s="114" t="s">
        <v>153</v>
      </c>
      <c r="E448" s="115" t="s">
        <v>409</v>
      </c>
      <c r="F448" s="116" t="n">
        <v>1762.38</v>
      </c>
      <c r="G448" s="117"/>
      <c r="H448" s="118" t="n">
        <f aca="false">TRUNC(F448*G448,2)</f>
        <v>0</v>
      </c>
      <c r="I448" s="118" t="n">
        <f aca="false">TRUNC((1+'BDI '!$F$30)*H448,2)</f>
        <v>0</v>
      </c>
    </row>
    <row r="449" s="82" customFormat="true" ht="24.7" hidden="false" customHeight="false" outlineLevel="0" collapsed="false">
      <c r="A449" s="113" t="n">
        <v>100739</v>
      </c>
      <c r="B449" s="113" t="s">
        <v>149</v>
      </c>
      <c r="C449" s="114" t="s">
        <v>150</v>
      </c>
      <c r="D449" s="114" t="s">
        <v>153</v>
      </c>
      <c r="E449" s="115" t="s">
        <v>410</v>
      </c>
      <c r="F449" s="116" t="n">
        <v>881.19</v>
      </c>
      <c r="G449" s="117"/>
      <c r="H449" s="118" t="n">
        <f aca="false">TRUNC(F449*G449,2)</f>
        <v>0</v>
      </c>
      <c r="I449" s="118" t="n">
        <f aca="false">TRUNC((1+'BDI '!$F$30)*H449,2)</f>
        <v>0</v>
      </c>
    </row>
    <row r="450" s="82" customFormat="true" ht="18.55" hidden="false" customHeight="false" outlineLevel="0" collapsed="false">
      <c r="A450" s="119"/>
      <c r="B450" s="119"/>
      <c r="C450" s="119"/>
      <c r="D450" s="119"/>
      <c r="E450" s="121" t="s">
        <v>401</v>
      </c>
      <c r="F450" s="122"/>
      <c r="G450" s="123" t="n">
        <f aca="false">H444+H445+H446+H447+H448+H449</f>
        <v>0</v>
      </c>
      <c r="H450" s="123" t="n">
        <f aca="false">TRUNC(G450,2)</f>
        <v>0</v>
      </c>
      <c r="I450" s="123" t="n">
        <f aca="false">I443</f>
        <v>0</v>
      </c>
    </row>
    <row r="451" s="82" customFormat="true" ht="18.55" hidden="false" customHeight="false" outlineLevel="0" collapsed="false">
      <c r="A451" s="109" t="s">
        <v>411</v>
      </c>
      <c r="B451" s="109"/>
      <c r="C451" s="109" t="s">
        <v>144</v>
      </c>
      <c r="D451" s="110"/>
      <c r="E451" s="111" t="s">
        <v>304</v>
      </c>
      <c r="F451" s="110"/>
      <c r="G451" s="112" t="n">
        <f aca="false">G457</f>
        <v>0</v>
      </c>
      <c r="H451" s="112" t="n">
        <f aca="false">TRUNC(G451,2)</f>
        <v>0</v>
      </c>
      <c r="I451" s="112" t="n">
        <f aca="false">SUM(I452:I456)</f>
        <v>0</v>
      </c>
    </row>
    <row r="452" s="82" customFormat="true" ht="24.7" hidden="false" customHeight="false" outlineLevel="0" collapsed="false">
      <c r="A452" s="113" t="s">
        <v>402</v>
      </c>
      <c r="B452" s="113" t="s">
        <v>161</v>
      </c>
      <c r="C452" s="114" t="s">
        <v>150</v>
      </c>
      <c r="D452" s="114" t="s">
        <v>228</v>
      </c>
      <c r="E452" s="115" t="s">
        <v>403</v>
      </c>
      <c r="F452" s="116" t="n">
        <v>72045.86</v>
      </c>
      <c r="G452" s="117"/>
      <c r="H452" s="118" t="n">
        <f aca="false">TRUNC(F452*G452,2)</f>
        <v>0</v>
      </c>
      <c r="I452" s="118" t="n">
        <f aca="false">TRUNC((1+'BDI '!$F$30)*H452,2)</f>
        <v>0</v>
      </c>
    </row>
    <row r="453" s="82" customFormat="true" ht="24.7" hidden="false" customHeight="false" outlineLevel="0" collapsed="false">
      <c r="A453" s="113" t="s">
        <v>404</v>
      </c>
      <c r="B453" s="113" t="s">
        <v>161</v>
      </c>
      <c r="C453" s="114" t="s">
        <v>150</v>
      </c>
      <c r="D453" s="114" t="s">
        <v>228</v>
      </c>
      <c r="E453" s="115" t="s">
        <v>405</v>
      </c>
      <c r="F453" s="116" t="n">
        <v>9255.33</v>
      </c>
      <c r="G453" s="117"/>
      <c r="H453" s="118" t="n">
        <f aca="false">TRUNC(F453*G453,2)</f>
        <v>0</v>
      </c>
      <c r="I453" s="118" t="n">
        <f aca="false">TRUNC((1+'BDI '!$F$30)*H453,2)</f>
        <v>0</v>
      </c>
    </row>
    <row r="454" s="82" customFormat="true" ht="18.55" hidden="false" customHeight="false" outlineLevel="0" collapsed="false">
      <c r="A454" s="113" t="n">
        <v>100717</v>
      </c>
      <c r="B454" s="113" t="s">
        <v>149</v>
      </c>
      <c r="C454" s="114" t="s">
        <v>150</v>
      </c>
      <c r="D454" s="114" t="s">
        <v>153</v>
      </c>
      <c r="E454" s="115" t="s">
        <v>408</v>
      </c>
      <c r="F454" s="116" t="n">
        <v>2379.79</v>
      </c>
      <c r="G454" s="117"/>
      <c r="H454" s="118" t="n">
        <f aca="false">TRUNC(F454*G454,2)</f>
        <v>0</v>
      </c>
      <c r="I454" s="118" t="n">
        <f aca="false">TRUNC((1+'BDI '!$F$30)*H454,2)</f>
        <v>0</v>
      </c>
    </row>
    <row r="455" s="82" customFormat="true" ht="24.7" hidden="false" customHeight="false" outlineLevel="0" collapsed="false">
      <c r="A455" s="113" t="n">
        <v>100719</v>
      </c>
      <c r="B455" s="113" t="s">
        <v>149</v>
      </c>
      <c r="C455" s="114" t="s">
        <v>150</v>
      </c>
      <c r="D455" s="114" t="s">
        <v>153</v>
      </c>
      <c r="E455" s="115" t="s">
        <v>409</v>
      </c>
      <c r="F455" s="116" t="n">
        <v>4759.58</v>
      </c>
      <c r="G455" s="117"/>
      <c r="H455" s="118" t="n">
        <f aca="false">TRUNC(F455*G455,2)</f>
        <v>0</v>
      </c>
      <c r="I455" s="118" t="n">
        <f aca="false">TRUNC((1+'BDI '!$F$30)*H455,2)</f>
        <v>0</v>
      </c>
    </row>
    <row r="456" s="82" customFormat="true" ht="24.7" hidden="false" customHeight="false" outlineLevel="0" collapsed="false">
      <c r="A456" s="113" t="n">
        <v>100739</v>
      </c>
      <c r="B456" s="113" t="s">
        <v>149</v>
      </c>
      <c r="C456" s="114" t="s">
        <v>150</v>
      </c>
      <c r="D456" s="114" t="s">
        <v>153</v>
      </c>
      <c r="E456" s="115" t="s">
        <v>410</v>
      </c>
      <c r="F456" s="116" t="n">
        <v>2379.79</v>
      </c>
      <c r="G456" s="117"/>
      <c r="H456" s="118" t="n">
        <f aca="false">TRUNC(F456*G456,2)</f>
        <v>0</v>
      </c>
      <c r="I456" s="118" t="n">
        <f aca="false">TRUNC((1+'BDI '!$F$30)*H456,2)</f>
        <v>0</v>
      </c>
    </row>
    <row r="457" s="82" customFormat="true" ht="18.55" hidden="false" customHeight="false" outlineLevel="0" collapsed="false">
      <c r="A457" s="119"/>
      <c r="B457" s="119"/>
      <c r="C457" s="119"/>
      <c r="D457" s="119"/>
      <c r="E457" s="121" t="s">
        <v>411</v>
      </c>
      <c r="F457" s="122"/>
      <c r="G457" s="123" t="n">
        <f aca="false">H452+H453+H454+H455+H456</f>
        <v>0</v>
      </c>
      <c r="H457" s="123" t="n">
        <f aca="false">TRUNC(G457,2)</f>
        <v>0</v>
      </c>
      <c r="I457" s="123" t="n">
        <f aca="false">I451</f>
        <v>0</v>
      </c>
    </row>
    <row r="458" s="82" customFormat="true" ht="18.55" hidden="false" customHeight="false" outlineLevel="0" collapsed="false">
      <c r="A458" s="109" t="s">
        <v>412</v>
      </c>
      <c r="B458" s="109"/>
      <c r="C458" s="109" t="s">
        <v>144</v>
      </c>
      <c r="D458" s="110"/>
      <c r="E458" s="111" t="s">
        <v>306</v>
      </c>
      <c r="F458" s="110"/>
      <c r="G458" s="112" t="n">
        <f aca="false">G465</f>
        <v>0</v>
      </c>
      <c r="H458" s="112" t="n">
        <f aca="false">TRUNC(G458,2)</f>
        <v>0</v>
      </c>
      <c r="I458" s="112" t="n">
        <f aca="false">SUM(I459:I464)</f>
        <v>0</v>
      </c>
    </row>
    <row r="459" s="82" customFormat="true" ht="24.7" hidden="false" customHeight="false" outlineLevel="0" collapsed="false">
      <c r="A459" s="113" t="s">
        <v>402</v>
      </c>
      <c r="B459" s="113" t="s">
        <v>161</v>
      </c>
      <c r="C459" s="114" t="s">
        <v>150</v>
      </c>
      <c r="D459" s="114" t="s">
        <v>228</v>
      </c>
      <c r="E459" s="115" t="s">
        <v>403</v>
      </c>
      <c r="F459" s="116" t="n">
        <v>9685.34</v>
      </c>
      <c r="G459" s="117"/>
      <c r="H459" s="118" t="n">
        <f aca="false">TRUNC(F459*G459,2)</f>
        <v>0</v>
      </c>
      <c r="I459" s="118" t="n">
        <f aca="false">TRUNC((1+'BDI '!$F$30)*H459,2)</f>
        <v>0</v>
      </c>
    </row>
    <row r="460" s="82" customFormat="true" ht="24.7" hidden="false" customHeight="false" outlineLevel="0" collapsed="false">
      <c r="A460" s="113" t="s">
        <v>404</v>
      </c>
      <c r="B460" s="113" t="s">
        <v>161</v>
      </c>
      <c r="C460" s="114" t="s">
        <v>150</v>
      </c>
      <c r="D460" s="114" t="s">
        <v>228</v>
      </c>
      <c r="E460" s="115" t="s">
        <v>405</v>
      </c>
      <c r="F460" s="116" t="n">
        <v>2791.3</v>
      </c>
      <c r="G460" s="117"/>
      <c r="H460" s="118" t="n">
        <f aca="false">TRUNC(F460*G460,2)</f>
        <v>0</v>
      </c>
      <c r="I460" s="118" t="n">
        <f aca="false">TRUNC((1+'BDI '!$F$30)*H460,2)</f>
        <v>0</v>
      </c>
    </row>
    <row r="461" s="82" customFormat="true" ht="24.7" hidden="false" customHeight="false" outlineLevel="0" collapsed="false">
      <c r="A461" s="113" t="s">
        <v>406</v>
      </c>
      <c r="B461" s="113" t="s">
        <v>161</v>
      </c>
      <c r="C461" s="114" t="s">
        <v>150</v>
      </c>
      <c r="D461" s="114" t="s">
        <v>228</v>
      </c>
      <c r="E461" s="115" t="s">
        <v>407</v>
      </c>
      <c r="F461" s="116" t="n">
        <v>1485.25</v>
      </c>
      <c r="G461" s="117"/>
      <c r="H461" s="118" t="n">
        <f aca="false">TRUNC(F461*G461,2)</f>
        <v>0</v>
      </c>
      <c r="I461" s="118" t="n">
        <f aca="false">TRUNC((1+'BDI '!$F$30)*H461,2)</f>
        <v>0</v>
      </c>
    </row>
    <row r="462" s="82" customFormat="true" ht="18.55" hidden="false" customHeight="false" outlineLevel="0" collapsed="false">
      <c r="A462" s="113" t="n">
        <v>100717</v>
      </c>
      <c r="B462" s="113" t="s">
        <v>149</v>
      </c>
      <c r="C462" s="114" t="s">
        <v>150</v>
      </c>
      <c r="D462" s="114" t="s">
        <v>153</v>
      </c>
      <c r="E462" s="115" t="s">
        <v>408</v>
      </c>
      <c r="F462" s="116" t="n">
        <v>759.37</v>
      </c>
      <c r="G462" s="117"/>
      <c r="H462" s="118" t="n">
        <f aca="false">TRUNC(F462*G462,2)</f>
        <v>0</v>
      </c>
      <c r="I462" s="118" t="n">
        <f aca="false">TRUNC((1+'BDI '!$F$30)*H462,2)</f>
        <v>0</v>
      </c>
    </row>
    <row r="463" s="82" customFormat="true" ht="24.7" hidden="false" customHeight="false" outlineLevel="0" collapsed="false">
      <c r="A463" s="113" t="n">
        <v>100719</v>
      </c>
      <c r="B463" s="113" t="s">
        <v>149</v>
      </c>
      <c r="C463" s="114" t="s">
        <v>150</v>
      </c>
      <c r="D463" s="114" t="s">
        <v>153</v>
      </c>
      <c r="E463" s="115" t="s">
        <v>409</v>
      </c>
      <c r="F463" s="116" t="n">
        <v>1518.74</v>
      </c>
      <c r="G463" s="117"/>
      <c r="H463" s="118" t="n">
        <f aca="false">TRUNC(F463*G463,2)</f>
        <v>0</v>
      </c>
      <c r="I463" s="118" t="n">
        <f aca="false">TRUNC((1+'BDI '!$F$30)*H463,2)</f>
        <v>0</v>
      </c>
    </row>
    <row r="464" s="82" customFormat="true" ht="24.7" hidden="false" customHeight="false" outlineLevel="0" collapsed="false">
      <c r="A464" s="113" t="n">
        <v>100739</v>
      </c>
      <c r="B464" s="113" t="s">
        <v>149</v>
      </c>
      <c r="C464" s="114" t="s">
        <v>150</v>
      </c>
      <c r="D464" s="114" t="s">
        <v>153</v>
      </c>
      <c r="E464" s="115" t="s">
        <v>410</v>
      </c>
      <c r="F464" s="116" t="n">
        <v>759.37</v>
      </c>
      <c r="G464" s="117"/>
      <c r="H464" s="118" t="n">
        <f aca="false">TRUNC(F464*G464,2)</f>
        <v>0</v>
      </c>
      <c r="I464" s="118" t="n">
        <f aca="false">TRUNC((1+'BDI '!$F$30)*H464,2)</f>
        <v>0</v>
      </c>
    </row>
    <row r="465" s="82" customFormat="true" ht="18.55" hidden="false" customHeight="false" outlineLevel="0" collapsed="false">
      <c r="A465" s="119"/>
      <c r="B465" s="119"/>
      <c r="C465" s="119"/>
      <c r="D465" s="119"/>
      <c r="E465" s="121" t="s">
        <v>412</v>
      </c>
      <c r="F465" s="122"/>
      <c r="G465" s="123" t="n">
        <f aca="false">H459+H460+H461+H462+H463+H464</f>
        <v>0</v>
      </c>
      <c r="H465" s="123" t="n">
        <f aca="false">TRUNC(G465,2)</f>
        <v>0</v>
      </c>
      <c r="I465" s="123" t="n">
        <f aca="false">I458</f>
        <v>0</v>
      </c>
    </row>
    <row r="466" s="82" customFormat="true" ht="18.55" hidden="false" customHeight="false" outlineLevel="0" collapsed="false">
      <c r="A466" s="119"/>
      <c r="B466" s="119"/>
      <c r="C466" s="119"/>
      <c r="D466" s="119"/>
      <c r="E466" s="128" t="s">
        <v>399</v>
      </c>
      <c r="F466" s="129"/>
      <c r="G466" s="130" t="n">
        <f aca="false">H450+H457+H465</f>
        <v>0</v>
      </c>
      <c r="H466" s="130" t="n">
        <f aca="false">TRUNC(G466,2)</f>
        <v>0</v>
      </c>
      <c r="I466" s="130" t="n">
        <f aca="false">I442</f>
        <v>0</v>
      </c>
    </row>
    <row r="467" s="82" customFormat="true" ht="18.55" hidden="false" customHeight="false" outlineLevel="0" collapsed="false">
      <c r="A467" s="105" t="s">
        <v>413</v>
      </c>
      <c r="B467" s="105"/>
      <c r="C467" s="105" t="s">
        <v>144</v>
      </c>
      <c r="D467" s="106"/>
      <c r="E467" s="107" t="s">
        <v>414</v>
      </c>
      <c r="F467" s="106"/>
      <c r="G467" s="108" t="n">
        <f aca="false">G483</f>
        <v>0</v>
      </c>
      <c r="H467" s="108" t="n">
        <f aca="false">TRUNC(G467,2)</f>
        <v>0</v>
      </c>
      <c r="I467" s="108" t="n">
        <f aca="false">+I468+I473+I478</f>
        <v>0</v>
      </c>
    </row>
    <row r="468" s="82" customFormat="true" ht="18.55" hidden="false" customHeight="false" outlineLevel="0" collapsed="false">
      <c r="A468" s="109" t="s">
        <v>415</v>
      </c>
      <c r="B468" s="109"/>
      <c r="C468" s="109" t="s">
        <v>144</v>
      </c>
      <c r="D468" s="110"/>
      <c r="E468" s="111" t="s">
        <v>295</v>
      </c>
      <c r="F468" s="110"/>
      <c r="G468" s="112" t="n">
        <f aca="false">G472</f>
        <v>0</v>
      </c>
      <c r="H468" s="112" t="n">
        <f aca="false">TRUNC(G468,2)</f>
        <v>0</v>
      </c>
      <c r="I468" s="112" t="n">
        <f aca="false">SUM(I469:I471)</f>
        <v>0</v>
      </c>
    </row>
    <row r="469" s="82" customFormat="true" ht="18.55" hidden="false" customHeight="false" outlineLevel="0" collapsed="false">
      <c r="A469" s="113" t="s">
        <v>416</v>
      </c>
      <c r="B469" s="113" t="s">
        <v>161</v>
      </c>
      <c r="C469" s="114" t="s">
        <v>150</v>
      </c>
      <c r="D469" s="114" t="s">
        <v>153</v>
      </c>
      <c r="E469" s="115" t="s">
        <v>417</v>
      </c>
      <c r="F469" s="116" t="n">
        <v>261.43</v>
      </c>
      <c r="G469" s="117"/>
      <c r="H469" s="118" t="n">
        <f aca="false">TRUNC(F469*G469,2)</f>
        <v>0</v>
      </c>
      <c r="I469" s="118" t="n">
        <f aca="false">TRUNC((1+'BDI '!$F$30)*H469,2)</f>
        <v>0</v>
      </c>
    </row>
    <row r="470" s="82" customFormat="true" ht="24.7" hidden="false" customHeight="false" outlineLevel="0" collapsed="false">
      <c r="A470" s="113" t="s">
        <v>353</v>
      </c>
      <c r="B470" s="113" t="s">
        <v>149</v>
      </c>
      <c r="C470" s="114" t="s">
        <v>150</v>
      </c>
      <c r="D470" s="114" t="s">
        <v>180</v>
      </c>
      <c r="E470" s="115" t="s">
        <v>354</v>
      </c>
      <c r="F470" s="116" t="n">
        <v>21.17</v>
      </c>
      <c r="G470" s="117"/>
      <c r="H470" s="118" t="n">
        <f aca="false">TRUNC(F470*G470,2)</f>
        <v>0</v>
      </c>
      <c r="I470" s="118" t="n">
        <f aca="false">TRUNC((1+'BDI '!$F$30)*H470,2)</f>
        <v>0</v>
      </c>
    </row>
    <row r="471" s="82" customFormat="true" ht="24.7" hidden="false" customHeight="false" outlineLevel="0" collapsed="false">
      <c r="A471" s="113" t="n">
        <v>92787</v>
      </c>
      <c r="B471" s="113" t="s">
        <v>149</v>
      </c>
      <c r="C471" s="114" t="s">
        <v>150</v>
      </c>
      <c r="D471" s="114" t="s">
        <v>228</v>
      </c>
      <c r="E471" s="115" t="s">
        <v>364</v>
      </c>
      <c r="F471" s="116" t="n">
        <v>23.3</v>
      </c>
      <c r="G471" s="117"/>
      <c r="H471" s="118" t="n">
        <f aca="false">TRUNC(F471*G471,2)</f>
        <v>0</v>
      </c>
      <c r="I471" s="118" t="n">
        <f aca="false">TRUNC((1+'BDI '!$F$30)*H471,2)</f>
        <v>0</v>
      </c>
    </row>
    <row r="472" s="82" customFormat="true" ht="18.55" hidden="false" customHeight="false" outlineLevel="0" collapsed="false">
      <c r="A472" s="119"/>
      <c r="B472" s="119"/>
      <c r="C472" s="119"/>
      <c r="D472" s="119"/>
      <c r="E472" s="121" t="s">
        <v>415</v>
      </c>
      <c r="F472" s="122"/>
      <c r="G472" s="123" t="n">
        <f aca="false">H469+H470+H471</f>
        <v>0</v>
      </c>
      <c r="H472" s="123" t="n">
        <f aca="false">TRUNC(G472,2)</f>
        <v>0</v>
      </c>
      <c r="I472" s="123" t="n">
        <f aca="false">I468</f>
        <v>0</v>
      </c>
    </row>
    <row r="473" s="82" customFormat="true" ht="18.55" hidden="false" customHeight="false" outlineLevel="0" collapsed="false">
      <c r="A473" s="109" t="s">
        <v>418</v>
      </c>
      <c r="B473" s="109"/>
      <c r="C473" s="109" t="s">
        <v>144</v>
      </c>
      <c r="D473" s="110"/>
      <c r="E473" s="111" t="s">
        <v>304</v>
      </c>
      <c r="F473" s="110"/>
      <c r="G473" s="112" t="n">
        <f aca="false">G477</f>
        <v>0</v>
      </c>
      <c r="H473" s="112" t="n">
        <f aca="false">TRUNC(G473,2)</f>
        <v>0</v>
      </c>
      <c r="I473" s="112" t="n">
        <f aca="false">SUM(I474:I476)</f>
        <v>0</v>
      </c>
    </row>
    <row r="474" s="82" customFormat="true" ht="18.55" hidden="false" customHeight="false" outlineLevel="0" collapsed="false">
      <c r="A474" s="113" t="s">
        <v>416</v>
      </c>
      <c r="B474" s="113" t="s">
        <v>161</v>
      </c>
      <c r="C474" s="114" t="s">
        <v>150</v>
      </c>
      <c r="D474" s="114" t="s">
        <v>153</v>
      </c>
      <c r="E474" s="115" t="s">
        <v>417</v>
      </c>
      <c r="F474" s="116" t="n">
        <v>1119.73</v>
      </c>
      <c r="G474" s="117"/>
      <c r="H474" s="118" t="n">
        <f aca="false">TRUNC(F474*G474,2)</f>
        <v>0</v>
      </c>
      <c r="I474" s="118" t="n">
        <f aca="false">TRUNC((1+'BDI '!$F$30)*H474,2)</f>
        <v>0</v>
      </c>
    </row>
    <row r="475" s="82" customFormat="true" ht="24.7" hidden="false" customHeight="false" outlineLevel="0" collapsed="false">
      <c r="A475" s="113" t="s">
        <v>353</v>
      </c>
      <c r="B475" s="113" t="s">
        <v>149</v>
      </c>
      <c r="C475" s="114" t="s">
        <v>150</v>
      </c>
      <c r="D475" s="114" t="s">
        <v>180</v>
      </c>
      <c r="E475" s="115" t="s">
        <v>354</v>
      </c>
      <c r="F475" s="116" t="n">
        <v>86.22</v>
      </c>
      <c r="G475" s="117"/>
      <c r="H475" s="118" t="n">
        <f aca="false">TRUNC(F475*G475,2)</f>
        <v>0</v>
      </c>
      <c r="I475" s="118" t="n">
        <f aca="false">TRUNC((1+'BDI '!$F$30)*H475,2)</f>
        <v>0</v>
      </c>
    </row>
    <row r="476" s="82" customFormat="true" ht="24.7" hidden="false" customHeight="false" outlineLevel="0" collapsed="false">
      <c r="A476" s="113" t="n">
        <v>92787</v>
      </c>
      <c r="B476" s="113" t="s">
        <v>149</v>
      </c>
      <c r="C476" s="114" t="s">
        <v>150</v>
      </c>
      <c r="D476" s="114" t="s">
        <v>228</v>
      </c>
      <c r="E476" s="115" t="s">
        <v>364</v>
      </c>
      <c r="F476" s="116" t="n">
        <v>170.8</v>
      </c>
      <c r="G476" s="117"/>
      <c r="H476" s="118" t="n">
        <f aca="false">TRUNC(F476*G476,2)</f>
        <v>0</v>
      </c>
      <c r="I476" s="118" t="n">
        <f aca="false">TRUNC((1+'BDI '!$F$30)*H476,2)</f>
        <v>0</v>
      </c>
    </row>
    <row r="477" s="82" customFormat="true" ht="18.55" hidden="false" customHeight="false" outlineLevel="0" collapsed="false">
      <c r="A477" s="119"/>
      <c r="B477" s="119"/>
      <c r="C477" s="119"/>
      <c r="D477" s="119"/>
      <c r="E477" s="121" t="s">
        <v>418</v>
      </c>
      <c r="F477" s="122"/>
      <c r="G477" s="123" t="n">
        <f aca="false">H474+H475+H476</f>
        <v>0</v>
      </c>
      <c r="H477" s="123" t="n">
        <f aca="false">TRUNC(G477,2)</f>
        <v>0</v>
      </c>
      <c r="I477" s="123" t="n">
        <f aca="false">I473</f>
        <v>0</v>
      </c>
    </row>
    <row r="478" s="82" customFormat="true" ht="18.55" hidden="false" customHeight="false" outlineLevel="0" collapsed="false">
      <c r="A478" s="109" t="s">
        <v>419</v>
      </c>
      <c r="B478" s="109"/>
      <c r="C478" s="109" t="s">
        <v>144</v>
      </c>
      <c r="D478" s="110"/>
      <c r="E478" s="111" t="s">
        <v>306</v>
      </c>
      <c r="F478" s="110"/>
      <c r="G478" s="112" t="n">
        <f aca="false">G482</f>
        <v>0</v>
      </c>
      <c r="H478" s="112" t="n">
        <f aca="false">TRUNC(G478,2)</f>
        <v>0</v>
      </c>
      <c r="I478" s="112" t="n">
        <f aca="false">SUM(I479:I481)</f>
        <v>0</v>
      </c>
    </row>
    <row r="479" s="82" customFormat="true" ht="18.55" hidden="false" customHeight="false" outlineLevel="0" collapsed="false">
      <c r="A479" s="113" t="s">
        <v>416</v>
      </c>
      <c r="B479" s="113" t="s">
        <v>161</v>
      </c>
      <c r="C479" s="114" t="s">
        <v>150</v>
      </c>
      <c r="D479" s="114" t="s">
        <v>153</v>
      </c>
      <c r="E479" s="115" t="s">
        <v>417</v>
      </c>
      <c r="F479" s="116" t="n">
        <v>132.55</v>
      </c>
      <c r="G479" s="117"/>
      <c r="H479" s="118" t="n">
        <f aca="false">TRUNC(F479*G479,2)</f>
        <v>0</v>
      </c>
      <c r="I479" s="118" t="n">
        <f aca="false">TRUNC((1+'BDI '!$F$30)*H479,2)</f>
        <v>0</v>
      </c>
    </row>
    <row r="480" s="82" customFormat="true" ht="18.55" hidden="false" customHeight="false" outlineLevel="0" collapsed="false">
      <c r="A480" s="113" t="s">
        <v>420</v>
      </c>
      <c r="B480" s="113" t="s">
        <v>161</v>
      </c>
      <c r="C480" s="114" t="s">
        <v>150</v>
      </c>
      <c r="D480" s="114" t="s">
        <v>153</v>
      </c>
      <c r="E480" s="115" t="s">
        <v>421</v>
      </c>
      <c r="F480" s="116" t="n">
        <v>130.32</v>
      </c>
      <c r="G480" s="117"/>
      <c r="H480" s="118" t="n">
        <f aca="false">TRUNC(F480*G480,2)</f>
        <v>0</v>
      </c>
      <c r="I480" s="118" t="n">
        <f aca="false">TRUNC((1+'BDI '!$F$30)*H480,2)</f>
        <v>0</v>
      </c>
    </row>
    <row r="481" s="82" customFormat="true" ht="24.7" hidden="false" customHeight="false" outlineLevel="0" collapsed="false">
      <c r="A481" s="113" t="s">
        <v>353</v>
      </c>
      <c r="B481" s="113" t="s">
        <v>149</v>
      </c>
      <c r="C481" s="114" t="s">
        <v>150</v>
      </c>
      <c r="D481" s="114" t="s">
        <v>180</v>
      </c>
      <c r="E481" s="115" t="s">
        <v>354</v>
      </c>
      <c r="F481" s="116" t="n">
        <v>22.14</v>
      </c>
      <c r="G481" s="117"/>
      <c r="H481" s="118" t="n">
        <f aca="false">TRUNC(F481*G481,2)</f>
        <v>0</v>
      </c>
      <c r="I481" s="118" t="n">
        <f aca="false">TRUNC((1+'BDI '!$F$30)*H481,2)</f>
        <v>0</v>
      </c>
    </row>
    <row r="482" s="82" customFormat="true" ht="18.55" hidden="false" customHeight="false" outlineLevel="0" collapsed="false">
      <c r="A482" s="119"/>
      <c r="B482" s="119"/>
      <c r="C482" s="119"/>
      <c r="D482" s="119"/>
      <c r="E482" s="121" t="s">
        <v>419</v>
      </c>
      <c r="F482" s="122"/>
      <c r="G482" s="123" t="n">
        <f aca="false">H479+H480+H481</f>
        <v>0</v>
      </c>
      <c r="H482" s="123" t="n">
        <f aca="false">TRUNC(G482,2)</f>
        <v>0</v>
      </c>
      <c r="I482" s="123" t="n">
        <f aca="false">I478</f>
        <v>0</v>
      </c>
    </row>
    <row r="483" s="82" customFormat="true" ht="18.55" hidden="false" customHeight="false" outlineLevel="0" collapsed="false">
      <c r="A483" s="119"/>
      <c r="B483" s="119"/>
      <c r="C483" s="119"/>
      <c r="D483" s="119"/>
      <c r="E483" s="128" t="s">
        <v>413</v>
      </c>
      <c r="F483" s="129"/>
      <c r="G483" s="130" t="n">
        <f aca="false">H472+H477+H482</f>
        <v>0</v>
      </c>
      <c r="H483" s="130" t="n">
        <f aca="false">TRUNC(G483,2)</f>
        <v>0</v>
      </c>
      <c r="I483" s="130" t="n">
        <f aca="false">TRUNC(H483,2)</f>
        <v>0</v>
      </c>
    </row>
    <row r="484" s="82" customFormat="true" ht="18.55" hidden="false" customHeight="false" outlineLevel="0" collapsed="false">
      <c r="A484" s="105" t="s">
        <v>422</v>
      </c>
      <c r="B484" s="105"/>
      <c r="C484" s="105" t="s">
        <v>144</v>
      </c>
      <c r="D484" s="106"/>
      <c r="E484" s="107" t="s">
        <v>423</v>
      </c>
      <c r="F484" s="106"/>
      <c r="G484" s="108" t="n">
        <f aca="false">G487</f>
        <v>0</v>
      </c>
      <c r="H484" s="108" t="n">
        <f aca="false">TRUNC(G484,2)</f>
        <v>0</v>
      </c>
      <c r="I484" s="108" t="n">
        <f aca="false">SUM(I485:I486)</f>
        <v>0</v>
      </c>
    </row>
    <row r="485" s="82" customFormat="true" ht="18.55" hidden="false" customHeight="false" outlineLevel="0" collapsed="false">
      <c r="A485" s="113" t="s">
        <v>424</v>
      </c>
      <c r="B485" s="113" t="s">
        <v>161</v>
      </c>
      <c r="C485" s="114" t="s">
        <v>150</v>
      </c>
      <c r="D485" s="114" t="s">
        <v>151</v>
      </c>
      <c r="E485" s="115" t="s">
        <v>425</v>
      </c>
      <c r="F485" s="116" t="n">
        <v>1</v>
      </c>
      <c r="G485" s="117"/>
      <c r="H485" s="118" t="n">
        <f aca="false">TRUNC(F485*G485,2)</f>
        <v>0</v>
      </c>
      <c r="I485" s="118" t="n">
        <f aca="false">TRUNC((1+'BDI '!$F$30)*H485,2)</f>
        <v>0</v>
      </c>
    </row>
    <row r="486" s="82" customFormat="true" ht="18.55" hidden="false" customHeight="false" outlineLevel="0" collapsed="false">
      <c r="A486" s="113" t="s">
        <v>426</v>
      </c>
      <c r="B486" s="113" t="s">
        <v>161</v>
      </c>
      <c r="C486" s="114" t="s">
        <v>150</v>
      </c>
      <c r="D486" s="114" t="s">
        <v>151</v>
      </c>
      <c r="E486" s="115" t="s">
        <v>427</v>
      </c>
      <c r="F486" s="116" t="n">
        <v>1</v>
      </c>
      <c r="G486" s="117"/>
      <c r="H486" s="118" t="n">
        <f aca="false">TRUNC(F486*G486,2)</f>
        <v>0</v>
      </c>
      <c r="I486" s="118" t="n">
        <f aca="false">TRUNC((1+'BDI '!$F$30)*H486,2)</f>
        <v>0</v>
      </c>
    </row>
    <row r="487" s="82" customFormat="true" ht="18.55" hidden="false" customHeight="false" outlineLevel="0" collapsed="false">
      <c r="A487" s="119"/>
      <c r="B487" s="119"/>
      <c r="C487" s="119"/>
      <c r="D487" s="119"/>
      <c r="E487" s="128" t="s">
        <v>422</v>
      </c>
      <c r="F487" s="129"/>
      <c r="G487" s="130" t="n">
        <f aca="false">H485+H486</f>
        <v>0</v>
      </c>
      <c r="H487" s="130" t="n">
        <f aca="false">TRUNC(G487,2)</f>
        <v>0</v>
      </c>
      <c r="I487" s="130" t="n">
        <f aca="false">I484</f>
        <v>0</v>
      </c>
    </row>
    <row r="488" s="82" customFormat="true" ht="18.55" hidden="false" customHeight="false" outlineLevel="0" collapsed="false">
      <c r="A488" s="119"/>
      <c r="B488" s="119"/>
      <c r="C488" s="119"/>
      <c r="D488" s="119"/>
      <c r="E488" s="149" t="s">
        <v>110</v>
      </c>
      <c r="F488" s="139"/>
      <c r="G488" s="140" t="n">
        <f aca="false">H146+H184+H437+H441+H466+H483+H487</f>
        <v>0</v>
      </c>
      <c r="H488" s="140" t="n">
        <f aca="false">TRUNC(G488,2)</f>
        <v>0</v>
      </c>
      <c r="I488" s="140" t="n">
        <f aca="false">I120</f>
        <v>0</v>
      </c>
    </row>
    <row r="489" s="82" customFormat="true" ht="18.55" hidden="false" customHeight="false" outlineLevel="0" collapsed="false">
      <c r="A489" s="101" t="s">
        <v>112</v>
      </c>
      <c r="B489" s="101"/>
      <c r="C489" s="101" t="s">
        <v>144</v>
      </c>
      <c r="D489" s="102"/>
      <c r="E489" s="103" t="s">
        <v>113</v>
      </c>
      <c r="F489" s="102"/>
      <c r="G489" s="104" t="n">
        <f aca="false">G682</f>
        <v>0</v>
      </c>
      <c r="H489" s="104" t="n">
        <f aca="false">TRUNC(G489,2)</f>
        <v>0</v>
      </c>
      <c r="I489" s="104" t="n">
        <f aca="false">+I490+I661+I671</f>
        <v>0</v>
      </c>
    </row>
    <row r="490" s="82" customFormat="true" ht="18.55" hidden="false" customHeight="false" outlineLevel="0" collapsed="false">
      <c r="A490" s="105" t="s">
        <v>428</v>
      </c>
      <c r="B490" s="105"/>
      <c r="C490" s="105" t="s">
        <v>144</v>
      </c>
      <c r="D490" s="106"/>
      <c r="E490" s="107" t="s">
        <v>429</v>
      </c>
      <c r="F490" s="106"/>
      <c r="G490" s="108" t="n">
        <f aca="false">G660</f>
        <v>0</v>
      </c>
      <c r="H490" s="108" t="n">
        <f aca="false">TRUNC(G490,2)</f>
        <v>0</v>
      </c>
      <c r="I490" s="108" t="n">
        <f aca="false">+I491+I517+I520+I549+I553+I559+I610+I626</f>
        <v>0</v>
      </c>
    </row>
    <row r="491" s="82" customFormat="true" ht="18.55" hidden="false" customHeight="false" outlineLevel="0" collapsed="false">
      <c r="A491" s="109" t="s">
        <v>430</v>
      </c>
      <c r="B491" s="109"/>
      <c r="C491" s="109" t="s">
        <v>144</v>
      </c>
      <c r="D491" s="110"/>
      <c r="E491" s="111" t="s">
        <v>431</v>
      </c>
      <c r="F491" s="110"/>
      <c r="G491" s="112" t="n">
        <f aca="false">G516</f>
        <v>0</v>
      </c>
      <c r="H491" s="112" t="n">
        <f aca="false">TRUNC(G491,2)</f>
        <v>0</v>
      </c>
      <c r="I491" s="112" t="n">
        <f aca="false">+I492+I497+I505+I512</f>
        <v>0</v>
      </c>
    </row>
    <row r="492" s="82" customFormat="true" ht="18.55" hidden="false" customHeight="false" outlineLevel="0" collapsed="false">
      <c r="A492" s="131" t="s">
        <v>432</v>
      </c>
      <c r="B492" s="131"/>
      <c r="C492" s="131" t="s">
        <v>144</v>
      </c>
      <c r="D492" s="132"/>
      <c r="E492" s="133" t="s">
        <v>433</v>
      </c>
      <c r="F492" s="132"/>
      <c r="G492" s="134" t="n">
        <f aca="false">G496</f>
        <v>0</v>
      </c>
      <c r="H492" s="134" t="n">
        <f aca="false">TRUNC(G492,2)</f>
        <v>0</v>
      </c>
      <c r="I492" s="134" t="n">
        <f aca="false">SUM(I493:I495)</f>
        <v>0</v>
      </c>
    </row>
    <row r="493" s="82" customFormat="true" ht="24.7" hidden="false" customHeight="false" outlineLevel="0" collapsed="false">
      <c r="A493" s="113" t="n">
        <v>87503</v>
      </c>
      <c r="B493" s="113" t="s">
        <v>149</v>
      </c>
      <c r="C493" s="114" t="s">
        <v>150</v>
      </c>
      <c r="D493" s="114" t="s">
        <v>153</v>
      </c>
      <c r="E493" s="115" t="s">
        <v>434</v>
      </c>
      <c r="F493" s="116" t="n">
        <v>5664.85</v>
      </c>
      <c r="G493" s="117"/>
      <c r="H493" s="118" t="n">
        <f aca="false">TRUNC(F493*G493,2)</f>
        <v>0</v>
      </c>
      <c r="I493" s="118" t="n">
        <f aca="false">TRUNC((1+'BDI '!$F$30)*H493,2)</f>
        <v>0</v>
      </c>
    </row>
    <row r="494" s="82" customFormat="true" ht="18.55" hidden="false" customHeight="false" outlineLevel="0" collapsed="false">
      <c r="A494" s="113" t="n">
        <v>93202</v>
      </c>
      <c r="B494" s="113" t="s">
        <v>149</v>
      </c>
      <c r="C494" s="114" t="s">
        <v>150</v>
      </c>
      <c r="D494" s="114" t="s">
        <v>173</v>
      </c>
      <c r="E494" s="115" t="s">
        <v>435</v>
      </c>
      <c r="F494" s="116" t="n">
        <v>1730.52</v>
      </c>
      <c r="G494" s="117"/>
      <c r="H494" s="118" t="n">
        <f aca="false">TRUNC(F494*G494,2)</f>
        <v>0</v>
      </c>
      <c r="I494" s="118" t="n">
        <f aca="false">TRUNC((1+'BDI '!$F$30)*H494,2)</f>
        <v>0</v>
      </c>
    </row>
    <row r="495" s="82" customFormat="true" ht="18.55" hidden="false" customHeight="false" outlineLevel="0" collapsed="false">
      <c r="A495" s="113" t="s">
        <v>436</v>
      </c>
      <c r="B495" s="113" t="s">
        <v>149</v>
      </c>
      <c r="C495" s="114" t="s">
        <v>150</v>
      </c>
      <c r="D495" s="114" t="s">
        <v>153</v>
      </c>
      <c r="E495" s="115" t="s">
        <v>437</v>
      </c>
      <c r="F495" s="116" t="n">
        <v>39.6</v>
      </c>
      <c r="G495" s="117"/>
      <c r="H495" s="118" t="n">
        <f aca="false">TRUNC(F495*G495,2)</f>
        <v>0</v>
      </c>
      <c r="I495" s="118" t="n">
        <f aca="false">TRUNC((1+'BDI '!$F$30)*H495,2)</f>
        <v>0</v>
      </c>
    </row>
    <row r="496" s="82" customFormat="true" ht="18.55" hidden="false" customHeight="false" outlineLevel="0" collapsed="false">
      <c r="A496" s="119"/>
      <c r="B496" s="120"/>
      <c r="C496" s="119"/>
      <c r="D496" s="119"/>
      <c r="E496" s="135" t="s">
        <v>432</v>
      </c>
      <c r="F496" s="136"/>
      <c r="G496" s="137" t="n">
        <f aca="false">H493+H494+H495</f>
        <v>0</v>
      </c>
      <c r="H496" s="137" t="n">
        <f aca="false">TRUNC(G496,2)</f>
        <v>0</v>
      </c>
      <c r="I496" s="137" t="n">
        <f aca="false">I492</f>
        <v>0</v>
      </c>
    </row>
    <row r="497" s="82" customFormat="true" ht="18.55" hidden="false" customHeight="false" outlineLevel="0" collapsed="false">
      <c r="A497" s="131" t="s">
        <v>438</v>
      </c>
      <c r="B497" s="131"/>
      <c r="C497" s="131" t="s">
        <v>144</v>
      </c>
      <c r="D497" s="132"/>
      <c r="E497" s="133" t="s">
        <v>439</v>
      </c>
      <c r="F497" s="132"/>
      <c r="G497" s="134" t="n">
        <f aca="false">G504</f>
        <v>0</v>
      </c>
      <c r="H497" s="134" t="n">
        <f aca="false">TRUNC(G497,2)</f>
        <v>0</v>
      </c>
      <c r="I497" s="134" t="n">
        <f aca="false">SUM(I498:I503)</f>
        <v>0</v>
      </c>
    </row>
    <row r="498" s="82" customFormat="true" ht="18.55" hidden="false" customHeight="false" outlineLevel="0" collapsed="false">
      <c r="A498" s="113" t="n">
        <v>93182</v>
      </c>
      <c r="B498" s="113" t="s">
        <v>149</v>
      </c>
      <c r="C498" s="114" t="s">
        <v>150</v>
      </c>
      <c r="D498" s="114" t="s">
        <v>173</v>
      </c>
      <c r="E498" s="115" t="s">
        <v>440</v>
      </c>
      <c r="F498" s="116" t="n">
        <v>4.2</v>
      </c>
      <c r="G498" s="117"/>
      <c r="H498" s="118" t="n">
        <f aca="false">TRUNC(F498*G498,2)</f>
        <v>0</v>
      </c>
      <c r="I498" s="118" t="n">
        <f aca="false">TRUNC((1+'BDI '!$F$30)*H498,2)</f>
        <v>0</v>
      </c>
    </row>
    <row r="499" s="82" customFormat="true" ht="18.55" hidden="false" customHeight="false" outlineLevel="0" collapsed="false">
      <c r="A499" s="113" t="n">
        <v>93183</v>
      </c>
      <c r="B499" s="113" t="s">
        <v>149</v>
      </c>
      <c r="C499" s="114" t="s">
        <v>150</v>
      </c>
      <c r="D499" s="114" t="s">
        <v>173</v>
      </c>
      <c r="E499" s="115" t="s">
        <v>441</v>
      </c>
      <c r="F499" s="116" t="n">
        <v>397.2</v>
      </c>
      <c r="G499" s="117"/>
      <c r="H499" s="118" t="n">
        <f aca="false">TRUNC(F499*G499,2)</f>
        <v>0</v>
      </c>
      <c r="I499" s="118" t="n">
        <f aca="false">TRUNC((1+'BDI '!$F$30)*H499,2)</f>
        <v>0</v>
      </c>
    </row>
    <row r="500" s="82" customFormat="true" ht="18.55" hidden="false" customHeight="false" outlineLevel="0" collapsed="false">
      <c r="A500" s="113" t="n">
        <v>93184</v>
      </c>
      <c r="B500" s="113" t="s">
        <v>149</v>
      </c>
      <c r="C500" s="114" t="s">
        <v>150</v>
      </c>
      <c r="D500" s="114" t="s">
        <v>173</v>
      </c>
      <c r="E500" s="115" t="s">
        <v>442</v>
      </c>
      <c r="F500" s="116" t="n">
        <v>110.8</v>
      </c>
      <c r="G500" s="117"/>
      <c r="H500" s="118" t="n">
        <f aca="false">TRUNC(F500*G500,2)</f>
        <v>0</v>
      </c>
      <c r="I500" s="118" t="n">
        <f aca="false">TRUNC((1+'BDI '!$F$30)*H500,2)</f>
        <v>0</v>
      </c>
    </row>
    <row r="501" s="82" customFormat="true" ht="18.55" hidden="false" customHeight="false" outlineLevel="0" collapsed="false">
      <c r="A501" s="113" t="n">
        <v>93185</v>
      </c>
      <c r="B501" s="113" t="s">
        <v>149</v>
      </c>
      <c r="C501" s="114" t="s">
        <v>150</v>
      </c>
      <c r="D501" s="114" t="s">
        <v>173</v>
      </c>
      <c r="E501" s="115" t="s">
        <v>443</v>
      </c>
      <c r="F501" s="116" t="n">
        <v>27.2</v>
      </c>
      <c r="G501" s="117"/>
      <c r="H501" s="118" t="n">
        <f aca="false">TRUNC(F501*G501,2)</f>
        <v>0</v>
      </c>
      <c r="I501" s="118" t="n">
        <f aca="false">TRUNC((1+'BDI '!$F$30)*H501,2)</f>
        <v>0</v>
      </c>
    </row>
    <row r="502" s="82" customFormat="true" ht="18.55" hidden="false" customHeight="false" outlineLevel="0" collapsed="false">
      <c r="A502" s="113" t="n">
        <v>93194</v>
      </c>
      <c r="B502" s="113" t="s">
        <v>149</v>
      </c>
      <c r="C502" s="114" t="s">
        <v>150</v>
      </c>
      <c r="D502" s="114" t="s">
        <v>173</v>
      </c>
      <c r="E502" s="115" t="s">
        <v>444</v>
      </c>
      <c r="F502" s="116" t="n">
        <v>4.2</v>
      </c>
      <c r="G502" s="117"/>
      <c r="H502" s="118" t="n">
        <f aca="false">TRUNC(F502*G502,2)</f>
        <v>0</v>
      </c>
      <c r="I502" s="118" t="n">
        <f aca="false">TRUNC((1+'BDI '!$F$30)*H502,2)</f>
        <v>0</v>
      </c>
    </row>
    <row r="503" s="82" customFormat="true" ht="18.55" hidden="false" customHeight="false" outlineLevel="0" collapsed="false">
      <c r="A503" s="113" t="n">
        <v>93195</v>
      </c>
      <c r="B503" s="113" t="s">
        <v>149</v>
      </c>
      <c r="C503" s="114" t="s">
        <v>150</v>
      </c>
      <c r="D503" s="114" t="s">
        <v>173</v>
      </c>
      <c r="E503" s="115" t="s">
        <v>445</v>
      </c>
      <c r="F503" s="116" t="n">
        <v>397.2</v>
      </c>
      <c r="G503" s="117"/>
      <c r="H503" s="118" t="n">
        <f aca="false">TRUNC(F503*G503,2)</f>
        <v>0</v>
      </c>
      <c r="I503" s="118" t="n">
        <f aca="false">TRUNC((1+'BDI '!$F$30)*H503,2)</f>
        <v>0</v>
      </c>
    </row>
    <row r="504" s="82" customFormat="true" ht="18.55" hidden="false" customHeight="false" outlineLevel="0" collapsed="false">
      <c r="A504" s="119"/>
      <c r="B504" s="120"/>
      <c r="C504" s="119"/>
      <c r="D504" s="119"/>
      <c r="E504" s="135" t="s">
        <v>438</v>
      </c>
      <c r="F504" s="136"/>
      <c r="G504" s="137" t="n">
        <f aca="false">H498+H499+H500+H501+H502+H503</f>
        <v>0</v>
      </c>
      <c r="H504" s="137" t="n">
        <f aca="false">TRUNC(G504,2)</f>
        <v>0</v>
      </c>
      <c r="I504" s="137" t="n">
        <f aca="false">I497</f>
        <v>0</v>
      </c>
    </row>
    <row r="505" s="82" customFormat="true" ht="18.55" hidden="false" customHeight="false" outlineLevel="0" collapsed="false">
      <c r="A505" s="131" t="s">
        <v>446</v>
      </c>
      <c r="B505" s="131"/>
      <c r="C505" s="131" t="s">
        <v>144</v>
      </c>
      <c r="D505" s="132"/>
      <c r="E505" s="133" t="s">
        <v>447</v>
      </c>
      <c r="F505" s="132"/>
      <c r="G505" s="134" t="n">
        <f aca="false">G511</f>
        <v>0</v>
      </c>
      <c r="H505" s="134" t="n">
        <f aca="false">TRUNC(G505,2)</f>
        <v>0</v>
      </c>
      <c r="I505" s="134" t="n">
        <f aca="false">SUM(I506:I510)</f>
        <v>0</v>
      </c>
    </row>
    <row r="506" s="82" customFormat="true" ht="24.7" hidden="false" customHeight="false" outlineLevel="0" collapsed="false">
      <c r="A506" s="113" t="n">
        <v>79627</v>
      </c>
      <c r="B506" s="113" t="s">
        <v>149</v>
      </c>
      <c r="C506" s="114" t="s">
        <v>150</v>
      </c>
      <c r="D506" s="114" t="s">
        <v>153</v>
      </c>
      <c r="E506" s="115" t="s">
        <v>448</v>
      </c>
      <c r="F506" s="116" t="n">
        <v>264.84</v>
      </c>
      <c r="G506" s="117"/>
      <c r="H506" s="118" t="n">
        <f aca="false">TRUNC(F506*G506,2)</f>
        <v>0</v>
      </c>
      <c r="I506" s="118" t="n">
        <f aca="false">TRUNC((1+'BDI '!$F$30)*H506,2)</f>
        <v>0</v>
      </c>
    </row>
    <row r="507" s="82" customFormat="true" ht="18.55" hidden="false" customHeight="false" outlineLevel="0" collapsed="false">
      <c r="A507" s="113" t="n">
        <v>10571</v>
      </c>
      <c r="B507" s="113" t="s">
        <v>149</v>
      </c>
      <c r="C507" s="114" t="s">
        <v>150</v>
      </c>
      <c r="D507" s="114" t="s">
        <v>153</v>
      </c>
      <c r="E507" s="115" t="s">
        <v>449</v>
      </c>
      <c r="F507" s="116" t="n">
        <v>15.08</v>
      </c>
      <c r="G507" s="117"/>
      <c r="H507" s="118" t="n">
        <f aca="false">TRUNC(F507*G507,2)</f>
        <v>0</v>
      </c>
      <c r="I507" s="118" t="n">
        <f aca="false">TRUNC((1+'BDI '!$F$30)*H507,2)</f>
        <v>0</v>
      </c>
    </row>
    <row r="508" s="82" customFormat="true" ht="18.55" hidden="false" customHeight="false" outlineLevel="0" collapsed="false">
      <c r="A508" s="113" t="n">
        <v>11983</v>
      </c>
      <c r="B508" s="113" t="s">
        <v>149</v>
      </c>
      <c r="C508" s="114" t="s">
        <v>150</v>
      </c>
      <c r="D508" s="114" t="s">
        <v>153</v>
      </c>
      <c r="E508" s="115" t="s">
        <v>450</v>
      </c>
      <c r="F508" s="116" t="n">
        <v>12.44</v>
      </c>
      <c r="G508" s="117"/>
      <c r="H508" s="118" t="n">
        <f aca="false">TRUNC(F508*G508,2)</f>
        <v>0</v>
      </c>
      <c r="I508" s="118" t="n">
        <f aca="false">TRUNC((1+'BDI '!$F$30)*H508,2)</f>
        <v>0</v>
      </c>
    </row>
    <row r="509" s="82" customFormat="true" ht="18.55" hidden="false" customHeight="false" outlineLevel="0" collapsed="false">
      <c r="A509" s="113" t="n">
        <v>96372</v>
      </c>
      <c r="B509" s="113" t="s">
        <v>149</v>
      </c>
      <c r="C509" s="114" t="s">
        <v>150</v>
      </c>
      <c r="D509" s="114" t="s">
        <v>153</v>
      </c>
      <c r="E509" s="115" t="s">
        <v>451</v>
      </c>
      <c r="F509" s="116" t="n">
        <v>12.44</v>
      </c>
      <c r="G509" s="117"/>
      <c r="H509" s="118" t="n">
        <f aca="false">TRUNC(F509*G509,2)</f>
        <v>0</v>
      </c>
      <c r="I509" s="118" t="n">
        <f aca="false">TRUNC((1+'BDI '!$F$30)*H509,2)</f>
        <v>0</v>
      </c>
    </row>
    <row r="510" s="82" customFormat="true" ht="35.25" hidden="false" customHeight="false" outlineLevel="0" collapsed="false">
      <c r="A510" s="113" t="s">
        <v>452</v>
      </c>
      <c r="B510" s="113" t="s">
        <v>161</v>
      </c>
      <c r="C510" s="114" t="s">
        <v>150</v>
      </c>
      <c r="D510" s="114" t="s">
        <v>153</v>
      </c>
      <c r="E510" s="115" t="s">
        <v>453</v>
      </c>
      <c r="F510" s="116" t="n">
        <v>21.45</v>
      </c>
      <c r="G510" s="117"/>
      <c r="H510" s="118" t="n">
        <f aca="false">TRUNC(F510*G510,2)</f>
        <v>0</v>
      </c>
      <c r="I510" s="118" t="n">
        <f aca="false">TRUNC((1+'BDI '!$F$30)*H510,2)</f>
        <v>0</v>
      </c>
    </row>
    <row r="511" s="82" customFormat="true" ht="18.55" hidden="false" customHeight="false" outlineLevel="0" collapsed="false">
      <c r="A511" s="119"/>
      <c r="B511" s="120"/>
      <c r="C511" s="119"/>
      <c r="D511" s="119"/>
      <c r="E511" s="135" t="s">
        <v>446</v>
      </c>
      <c r="F511" s="136"/>
      <c r="G511" s="137" t="n">
        <f aca="false">H506+H507+H508+H509+H510</f>
        <v>0</v>
      </c>
      <c r="H511" s="137" t="n">
        <f aca="false">TRUNC(G511,2)</f>
        <v>0</v>
      </c>
      <c r="I511" s="137" t="n">
        <f aca="false">I505</f>
        <v>0</v>
      </c>
    </row>
    <row r="512" s="82" customFormat="true" ht="18.55" hidden="false" customHeight="false" outlineLevel="0" collapsed="false">
      <c r="A512" s="131" t="s">
        <v>454</v>
      </c>
      <c r="B512" s="131"/>
      <c r="C512" s="131" t="s">
        <v>144</v>
      </c>
      <c r="D512" s="132"/>
      <c r="E512" s="133" t="s">
        <v>455</v>
      </c>
      <c r="F512" s="132"/>
      <c r="G512" s="134" t="n">
        <f aca="false">G515</f>
        <v>0</v>
      </c>
      <c r="H512" s="134" t="n">
        <f aca="false">TRUNC(G512,2)</f>
        <v>0</v>
      </c>
      <c r="I512" s="134" t="n">
        <f aca="false">SUM(I513:I514)</f>
        <v>0</v>
      </c>
    </row>
    <row r="513" s="82" customFormat="true" ht="24.7" hidden="false" customHeight="false" outlineLevel="0" collapsed="false">
      <c r="A513" s="113" t="n">
        <v>96358</v>
      </c>
      <c r="B513" s="113" t="s">
        <v>149</v>
      </c>
      <c r="C513" s="114" t="s">
        <v>150</v>
      </c>
      <c r="D513" s="114" t="s">
        <v>153</v>
      </c>
      <c r="E513" s="115" t="s">
        <v>456</v>
      </c>
      <c r="F513" s="116" t="n">
        <v>50.82</v>
      </c>
      <c r="G513" s="117"/>
      <c r="H513" s="118" t="n">
        <f aca="false">TRUNC(F513*G513,2)</f>
        <v>0</v>
      </c>
      <c r="I513" s="118" t="n">
        <f aca="false">TRUNC((1+'BDI '!$F$30)*H513,2)</f>
        <v>0</v>
      </c>
    </row>
    <row r="514" s="82" customFormat="true" ht="24.7" hidden="false" customHeight="false" outlineLevel="0" collapsed="false">
      <c r="A514" s="113" t="n">
        <v>96370</v>
      </c>
      <c r="B514" s="113" t="s">
        <v>149</v>
      </c>
      <c r="C514" s="114" t="s">
        <v>150</v>
      </c>
      <c r="D514" s="114" t="s">
        <v>153</v>
      </c>
      <c r="E514" s="115" t="s">
        <v>457</v>
      </c>
      <c r="F514" s="116" t="n">
        <v>119.13</v>
      </c>
      <c r="G514" s="117"/>
      <c r="H514" s="118" t="n">
        <f aca="false">TRUNC(F514*G514,2)</f>
        <v>0</v>
      </c>
      <c r="I514" s="118" t="n">
        <f aca="false">TRUNC((1+'BDI '!$F$30)*H514,2)</f>
        <v>0</v>
      </c>
    </row>
    <row r="515" s="82" customFormat="true" ht="18.55" hidden="false" customHeight="false" outlineLevel="0" collapsed="false">
      <c r="A515" s="119"/>
      <c r="B515" s="120"/>
      <c r="C515" s="119"/>
      <c r="D515" s="119"/>
      <c r="E515" s="135" t="s">
        <v>454</v>
      </c>
      <c r="F515" s="136"/>
      <c r="G515" s="137" t="n">
        <f aca="false">H513+H514</f>
        <v>0</v>
      </c>
      <c r="H515" s="137" t="n">
        <f aca="false">TRUNC(G515,2)</f>
        <v>0</v>
      </c>
      <c r="I515" s="137" t="n">
        <f aca="false">I512</f>
        <v>0</v>
      </c>
    </row>
    <row r="516" s="82" customFormat="true" ht="18.55" hidden="false" customHeight="false" outlineLevel="0" collapsed="false">
      <c r="A516" s="119"/>
      <c r="B516" s="120"/>
      <c r="C516" s="119"/>
      <c r="D516" s="119"/>
      <c r="E516" s="121" t="s">
        <v>430</v>
      </c>
      <c r="F516" s="122"/>
      <c r="G516" s="123" t="n">
        <f aca="false">H496+H504+H511+H515</f>
        <v>0</v>
      </c>
      <c r="H516" s="123" t="n">
        <f aca="false">TRUNC(G516,2)</f>
        <v>0</v>
      </c>
      <c r="I516" s="123" t="n">
        <f aca="false">TRUNC(H516,2)</f>
        <v>0</v>
      </c>
    </row>
    <row r="517" s="82" customFormat="true" ht="18.55" hidden="false" customHeight="false" outlineLevel="0" collapsed="false">
      <c r="A517" s="109" t="s">
        <v>458</v>
      </c>
      <c r="B517" s="109"/>
      <c r="C517" s="109" t="s">
        <v>144</v>
      </c>
      <c r="D517" s="110"/>
      <c r="E517" s="111" t="s">
        <v>459</v>
      </c>
      <c r="F517" s="110"/>
      <c r="G517" s="112" t="n">
        <f aca="false">G519</f>
        <v>0</v>
      </c>
      <c r="H517" s="112" t="n">
        <f aca="false">TRUNC(G517,2)</f>
        <v>0</v>
      </c>
      <c r="I517" s="112" t="n">
        <f aca="false">I518</f>
        <v>0</v>
      </c>
    </row>
    <row r="518" s="82" customFormat="true" ht="24.7" hidden="false" customHeight="false" outlineLevel="0" collapsed="false">
      <c r="A518" s="113" t="n">
        <v>87630</v>
      </c>
      <c r="B518" s="113" t="s">
        <v>149</v>
      </c>
      <c r="C518" s="114" t="s">
        <v>150</v>
      </c>
      <c r="D518" s="114" t="s">
        <v>153</v>
      </c>
      <c r="E518" s="115" t="s">
        <v>460</v>
      </c>
      <c r="F518" s="116" t="n">
        <v>5754.05</v>
      </c>
      <c r="G518" s="117"/>
      <c r="H518" s="118" t="n">
        <f aca="false">TRUNC(F518*G518,2)</f>
        <v>0</v>
      </c>
      <c r="I518" s="118" t="n">
        <f aca="false">TRUNC((1+'BDI '!$F$30)*H518,2)</f>
        <v>0</v>
      </c>
    </row>
    <row r="519" s="82" customFormat="true" ht="18.55" hidden="false" customHeight="false" outlineLevel="0" collapsed="false">
      <c r="A519" s="119"/>
      <c r="B519" s="120"/>
      <c r="C519" s="119"/>
      <c r="D519" s="119"/>
      <c r="E519" s="121" t="s">
        <v>458</v>
      </c>
      <c r="F519" s="122"/>
      <c r="G519" s="123" t="n">
        <f aca="false">H518</f>
        <v>0</v>
      </c>
      <c r="H519" s="123" t="n">
        <f aca="false">TRUNC(G519,2)</f>
        <v>0</v>
      </c>
      <c r="I519" s="123" t="n">
        <f aca="false">I517</f>
        <v>0</v>
      </c>
    </row>
    <row r="520" s="82" customFormat="true" ht="18.55" hidden="false" customHeight="false" outlineLevel="0" collapsed="false">
      <c r="A520" s="109" t="s">
        <v>461</v>
      </c>
      <c r="B520" s="109"/>
      <c r="C520" s="109" t="s">
        <v>144</v>
      </c>
      <c r="D520" s="110"/>
      <c r="E520" s="111" t="s">
        <v>462</v>
      </c>
      <c r="F520" s="110"/>
      <c r="G520" s="112" t="n">
        <f aca="false">G548</f>
        <v>0</v>
      </c>
      <c r="H520" s="112" t="n">
        <f aca="false">TRUNC(G520,2)</f>
        <v>0</v>
      </c>
      <c r="I520" s="112" t="n">
        <f aca="false">+I521+I533+I539+I542</f>
        <v>0</v>
      </c>
    </row>
    <row r="521" s="82" customFormat="true" ht="18.55" hidden="false" customHeight="false" outlineLevel="0" collapsed="false">
      <c r="A521" s="131" t="s">
        <v>463</v>
      </c>
      <c r="B521" s="131"/>
      <c r="C521" s="131" t="s">
        <v>144</v>
      </c>
      <c r="D521" s="132"/>
      <c r="E521" s="133" t="s">
        <v>464</v>
      </c>
      <c r="F521" s="132"/>
      <c r="G521" s="134" t="n">
        <f aca="false">G532</f>
        <v>0</v>
      </c>
      <c r="H521" s="134" t="n">
        <f aca="false">TRUNC(G521,2)</f>
        <v>0</v>
      </c>
      <c r="I521" s="134" t="n">
        <f aca="false">SUM(I522:I531)</f>
        <v>0</v>
      </c>
    </row>
    <row r="522" s="82" customFormat="true" ht="24.7" hidden="false" customHeight="false" outlineLevel="0" collapsed="false">
      <c r="A522" s="113" t="n">
        <v>90796</v>
      </c>
      <c r="B522" s="113" t="s">
        <v>149</v>
      </c>
      <c r="C522" s="114" t="s">
        <v>150</v>
      </c>
      <c r="D522" s="114" t="s">
        <v>151</v>
      </c>
      <c r="E522" s="115" t="s">
        <v>465</v>
      </c>
      <c r="F522" s="116" t="n">
        <v>47</v>
      </c>
      <c r="G522" s="117"/>
      <c r="H522" s="118" t="n">
        <f aca="false">TRUNC(F522*G522,2)</f>
        <v>0</v>
      </c>
      <c r="I522" s="118" t="n">
        <f aca="false">TRUNC((1+'BDI '!$F$30)*H522,2)</f>
        <v>0</v>
      </c>
    </row>
    <row r="523" s="82" customFormat="true" ht="24.7" hidden="false" customHeight="false" outlineLevel="0" collapsed="false">
      <c r="A523" s="113" t="s">
        <v>466</v>
      </c>
      <c r="B523" s="113" t="s">
        <v>149</v>
      </c>
      <c r="C523" s="114" t="s">
        <v>150</v>
      </c>
      <c r="D523" s="114" t="s">
        <v>151</v>
      </c>
      <c r="E523" s="115" t="s">
        <v>467</v>
      </c>
      <c r="F523" s="116" t="n">
        <v>30</v>
      </c>
      <c r="G523" s="117"/>
      <c r="H523" s="118" t="n">
        <f aca="false">TRUNC(F523*G523,2)</f>
        <v>0</v>
      </c>
      <c r="I523" s="118" t="n">
        <f aca="false">TRUNC((1+'BDI '!$F$30)*H523,2)</f>
        <v>0</v>
      </c>
    </row>
    <row r="524" s="82" customFormat="true" ht="18.55" hidden="false" customHeight="false" outlineLevel="0" collapsed="false">
      <c r="A524" s="113" t="s">
        <v>468</v>
      </c>
      <c r="B524" s="113" t="s">
        <v>149</v>
      </c>
      <c r="C524" s="114" t="s">
        <v>150</v>
      </c>
      <c r="D524" s="114" t="s">
        <v>151</v>
      </c>
      <c r="E524" s="115" t="s">
        <v>469</v>
      </c>
      <c r="F524" s="116" t="n">
        <v>39</v>
      </c>
      <c r="G524" s="117"/>
      <c r="H524" s="118" t="n">
        <f aca="false">TRUNC(F524*G524,2)</f>
        <v>0</v>
      </c>
      <c r="I524" s="118" t="n">
        <f aca="false">TRUNC((1+'BDI '!$F$30)*H524,2)</f>
        <v>0</v>
      </c>
    </row>
    <row r="525" s="82" customFormat="true" ht="18.55" hidden="false" customHeight="false" outlineLevel="0" collapsed="false">
      <c r="A525" s="113" t="s">
        <v>470</v>
      </c>
      <c r="B525" s="113" t="s">
        <v>161</v>
      </c>
      <c r="C525" s="114" t="s">
        <v>150</v>
      </c>
      <c r="D525" s="114" t="s">
        <v>151</v>
      </c>
      <c r="E525" s="115" t="s">
        <v>471</v>
      </c>
      <c r="F525" s="116" t="n">
        <v>50</v>
      </c>
      <c r="G525" s="117"/>
      <c r="H525" s="118" t="n">
        <f aca="false">TRUNC(F525*G525,2)</f>
        <v>0</v>
      </c>
      <c r="I525" s="118" t="n">
        <f aca="false">TRUNC((1+'BDI '!$F$30)*H525,2)</f>
        <v>0</v>
      </c>
    </row>
    <row r="526" s="82" customFormat="true" ht="24.7" hidden="false" customHeight="false" outlineLevel="0" collapsed="false">
      <c r="A526" s="113" t="s">
        <v>472</v>
      </c>
      <c r="B526" s="113" t="s">
        <v>161</v>
      </c>
      <c r="C526" s="114" t="s">
        <v>150</v>
      </c>
      <c r="D526" s="114" t="s">
        <v>151</v>
      </c>
      <c r="E526" s="115" t="s">
        <v>473</v>
      </c>
      <c r="F526" s="116" t="n">
        <v>1</v>
      </c>
      <c r="G526" s="117"/>
      <c r="H526" s="118" t="n">
        <f aca="false">TRUNC(F526*G526,2)</f>
        <v>0</v>
      </c>
      <c r="I526" s="118" t="n">
        <f aca="false">TRUNC((1+'BDI '!$F$30)*H526,2)</f>
        <v>0</v>
      </c>
    </row>
    <row r="527" s="82" customFormat="true" ht="18.55" hidden="false" customHeight="false" outlineLevel="0" collapsed="false">
      <c r="A527" s="113" t="s">
        <v>474</v>
      </c>
      <c r="B527" s="113" t="s">
        <v>161</v>
      </c>
      <c r="C527" s="114" t="s">
        <v>150</v>
      </c>
      <c r="D527" s="114" t="s">
        <v>151</v>
      </c>
      <c r="E527" s="115" t="s">
        <v>475</v>
      </c>
      <c r="F527" s="116" t="n">
        <v>1</v>
      </c>
      <c r="G527" s="117"/>
      <c r="H527" s="118" t="n">
        <f aca="false">TRUNC(F527*G527,2)</f>
        <v>0</v>
      </c>
      <c r="I527" s="118" t="n">
        <f aca="false">TRUNC((1+'BDI '!$F$30)*H527,2)</f>
        <v>0</v>
      </c>
    </row>
    <row r="528" s="82" customFormat="true" ht="18.55" hidden="false" customHeight="false" outlineLevel="0" collapsed="false">
      <c r="A528" s="113" t="s">
        <v>476</v>
      </c>
      <c r="B528" s="113" t="s">
        <v>161</v>
      </c>
      <c r="C528" s="114" t="s">
        <v>150</v>
      </c>
      <c r="D528" s="114" t="s">
        <v>151</v>
      </c>
      <c r="E528" s="115" t="s">
        <v>477</v>
      </c>
      <c r="F528" s="116" t="n">
        <v>1</v>
      </c>
      <c r="G528" s="117"/>
      <c r="H528" s="118" t="n">
        <f aca="false">TRUNC(F528*G528,2)</f>
        <v>0</v>
      </c>
      <c r="I528" s="118" t="n">
        <f aca="false">TRUNC((1+'BDI '!$F$30)*H528,2)</f>
        <v>0</v>
      </c>
    </row>
    <row r="529" s="82" customFormat="true" ht="24.7" hidden="false" customHeight="false" outlineLevel="0" collapsed="false">
      <c r="A529" s="113" t="n">
        <v>91341</v>
      </c>
      <c r="B529" s="113" t="s">
        <v>149</v>
      </c>
      <c r="C529" s="114" t="s">
        <v>150</v>
      </c>
      <c r="D529" s="114" t="s">
        <v>153</v>
      </c>
      <c r="E529" s="115" t="s">
        <v>478</v>
      </c>
      <c r="F529" s="116" t="n">
        <v>1.827</v>
      </c>
      <c r="G529" s="117"/>
      <c r="H529" s="118" t="n">
        <f aca="false">TRUNC(F529*G529,2)</f>
        <v>0</v>
      </c>
      <c r="I529" s="118" t="n">
        <f aca="false">TRUNC((1+'BDI '!$F$30)*H529,2)</f>
        <v>0</v>
      </c>
    </row>
    <row r="530" s="82" customFormat="true" ht="18.55" hidden="false" customHeight="false" outlineLevel="0" collapsed="false">
      <c r="A530" s="113" t="s">
        <v>479</v>
      </c>
      <c r="B530" s="113" t="s">
        <v>149</v>
      </c>
      <c r="C530" s="114" t="s">
        <v>150</v>
      </c>
      <c r="D530" s="114" t="s">
        <v>151</v>
      </c>
      <c r="E530" s="115" t="s">
        <v>480</v>
      </c>
      <c r="F530" s="116" t="n">
        <v>4</v>
      </c>
      <c r="G530" s="117"/>
      <c r="H530" s="118" t="n">
        <f aca="false">TRUNC(F530*G530,2)</f>
        <v>0</v>
      </c>
      <c r="I530" s="118" t="n">
        <f aca="false">TRUNC((1+'BDI '!$F$30)*H530,2)</f>
        <v>0</v>
      </c>
    </row>
    <row r="531" s="82" customFormat="true" ht="18.55" hidden="false" customHeight="false" outlineLevel="0" collapsed="false">
      <c r="A531" s="113" t="s">
        <v>481</v>
      </c>
      <c r="B531" s="113" t="s">
        <v>161</v>
      </c>
      <c r="C531" s="114" t="s">
        <v>150</v>
      </c>
      <c r="D531" s="114" t="s">
        <v>151</v>
      </c>
      <c r="E531" s="115" t="s">
        <v>482</v>
      </c>
      <c r="F531" s="116" t="n">
        <v>4</v>
      </c>
      <c r="G531" s="117"/>
      <c r="H531" s="118" t="n">
        <f aca="false">TRUNC(F531*G531,2)</f>
        <v>0</v>
      </c>
      <c r="I531" s="118" t="n">
        <f aca="false">TRUNC((1+'BDI '!$F$30)*H531,2)</f>
        <v>0</v>
      </c>
    </row>
    <row r="532" s="82" customFormat="true" ht="18.55" hidden="false" customHeight="false" outlineLevel="0" collapsed="false">
      <c r="A532" s="119"/>
      <c r="B532" s="120"/>
      <c r="C532" s="119"/>
      <c r="D532" s="119"/>
      <c r="E532" s="135" t="s">
        <v>463</v>
      </c>
      <c r="F532" s="136"/>
      <c r="G532" s="137" t="n">
        <f aca="false">H522+H523+H524+H525+H526+H527+H528+H529+H530+H531</f>
        <v>0</v>
      </c>
      <c r="H532" s="137" t="n">
        <f aca="false">TRUNC(G532,2)</f>
        <v>0</v>
      </c>
      <c r="I532" s="137" t="n">
        <f aca="false">I521</f>
        <v>0</v>
      </c>
    </row>
    <row r="533" s="82" customFormat="true" ht="18.55" hidden="false" customHeight="false" outlineLevel="0" collapsed="false">
      <c r="A533" s="131" t="s">
        <v>483</v>
      </c>
      <c r="B533" s="131"/>
      <c r="C533" s="131" t="s">
        <v>144</v>
      </c>
      <c r="D533" s="132"/>
      <c r="E533" s="133" t="s">
        <v>484</v>
      </c>
      <c r="F533" s="132"/>
      <c r="G533" s="134" t="n">
        <f aca="false">G538</f>
        <v>0</v>
      </c>
      <c r="H533" s="134" t="n">
        <f aca="false">TRUNC(G533,2)</f>
        <v>0</v>
      </c>
      <c r="I533" s="134" t="n">
        <f aca="false">SUM(I534:I537)</f>
        <v>0</v>
      </c>
    </row>
    <row r="534" s="82" customFormat="true" ht="24.7" hidden="false" customHeight="false" outlineLevel="0" collapsed="false">
      <c r="A534" s="113" t="s">
        <v>485</v>
      </c>
      <c r="B534" s="113" t="s">
        <v>149</v>
      </c>
      <c r="C534" s="114" t="s">
        <v>150</v>
      </c>
      <c r="D534" s="114" t="s">
        <v>153</v>
      </c>
      <c r="E534" s="115" t="s">
        <v>486</v>
      </c>
      <c r="F534" s="116" t="n">
        <v>216</v>
      </c>
      <c r="G534" s="117"/>
      <c r="H534" s="118" t="n">
        <f aca="false">TRUNC(F534*G534,2)</f>
        <v>0</v>
      </c>
      <c r="I534" s="118" t="n">
        <f aca="false">TRUNC((1+'BDI '!$F$30)*H534,2)</f>
        <v>0</v>
      </c>
    </row>
    <row r="535" s="82" customFormat="true" ht="24.7" hidden="false" customHeight="false" outlineLevel="0" collapsed="false">
      <c r="A535" s="113" t="s">
        <v>487</v>
      </c>
      <c r="B535" s="113" t="s">
        <v>149</v>
      </c>
      <c r="C535" s="114" t="s">
        <v>150</v>
      </c>
      <c r="D535" s="114" t="s">
        <v>153</v>
      </c>
      <c r="E535" s="115" t="s">
        <v>488</v>
      </c>
      <c r="F535" s="116" t="n">
        <v>61.2</v>
      </c>
      <c r="G535" s="117"/>
      <c r="H535" s="118" t="n">
        <f aca="false">TRUNC(F535*G535,2)</f>
        <v>0</v>
      </c>
      <c r="I535" s="118" t="n">
        <f aca="false">TRUNC((1+'BDI '!$F$30)*H535,2)</f>
        <v>0</v>
      </c>
    </row>
    <row r="536" s="82" customFormat="true" ht="24.7" hidden="false" customHeight="false" outlineLevel="0" collapsed="false">
      <c r="A536" s="113" t="n">
        <v>94569</v>
      </c>
      <c r="B536" s="113" t="s">
        <v>149</v>
      </c>
      <c r="C536" s="114" t="s">
        <v>150</v>
      </c>
      <c r="D536" s="114" t="s">
        <v>153</v>
      </c>
      <c r="E536" s="115" t="s">
        <v>489</v>
      </c>
      <c r="F536" s="116" t="n">
        <v>51.6</v>
      </c>
      <c r="G536" s="117"/>
      <c r="H536" s="118" t="n">
        <f aca="false">TRUNC(F536*G536,2)</f>
        <v>0</v>
      </c>
      <c r="I536" s="118" t="n">
        <f aca="false">TRUNC((1+'BDI '!$F$30)*H536,2)</f>
        <v>0</v>
      </c>
    </row>
    <row r="537" s="82" customFormat="true" ht="24.7" hidden="false" customHeight="false" outlineLevel="0" collapsed="false">
      <c r="A537" s="113" t="n">
        <v>94559</v>
      </c>
      <c r="B537" s="113" t="s">
        <v>149</v>
      </c>
      <c r="C537" s="114" t="s">
        <v>150</v>
      </c>
      <c r="D537" s="114" t="s">
        <v>153</v>
      </c>
      <c r="E537" s="115" t="s">
        <v>490</v>
      </c>
      <c r="F537" s="116" t="n">
        <v>34.2</v>
      </c>
      <c r="G537" s="117"/>
      <c r="H537" s="118" t="n">
        <f aca="false">TRUNC(F537*G537,2)</f>
        <v>0</v>
      </c>
      <c r="I537" s="118" t="n">
        <f aca="false">TRUNC((1+'BDI '!$F$30)*H537,2)</f>
        <v>0</v>
      </c>
    </row>
    <row r="538" s="82" customFormat="true" ht="18.55" hidden="false" customHeight="false" outlineLevel="0" collapsed="false">
      <c r="A538" s="119"/>
      <c r="B538" s="120"/>
      <c r="C538" s="119"/>
      <c r="D538" s="119"/>
      <c r="E538" s="135" t="s">
        <v>483</v>
      </c>
      <c r="F538" s="136"/>
      <c r="G538" s="137" t="n">
        <f aca="false">H534+H535+H536+H537</f>
        <v>0</v>
      </c>
      <c r="H538" s="137" t="n">
        <f aca="false">TRUNC(G538,2)</f>
        <v>0</v>
      </c>
      <c r="I538" s="137" t="n">
        <f aca="false">I533</f>
        <v>0</v>
      </c>
    </row>
    <row r="539" s="82" customFormat="true" ht="18.55" hidden="false" customHeight="false" outlineLevel="0" collapsed="false">
      <c r="A539" s="131" t="s">
        <v>491</v>
      </c>
      <c r="B539" s="131"/>
      <c r="C539" s="131" t="s">
        <v>144</v>
      </c>
      <c r="D539" s="132"/>
      <c r="E539" s="133" t="s">
        <v>492</v>
      </c>
      <c r="F539" s="132"/>
      <c r="G539" s="134" t="n">
        <f aca="false">G541</f>
        <v>0</v>
      </c>
      <c r="H539" s="134" t="n">
        <f aca="false">TRUNC(G539,2)</f>
        <v>0</v>
      </c>
      <c r="I539" s="134" t="n">
        <f aca="false">I540</f>
        <v>0</v>
      </c>
    </row>
    <row r="540" s="82" customFormat="true" ht="24.7" hidden="false" customHeight="false" outlineLevel="0" collapsed="false">
      <c r="A540" s="113" t="s">
        <v>493</v>
      </c>
      <c r="B540" s="113" t="s">
        <v>161</v>
      </c>
      <c r="C540" s="114" t="s">
        <v>150</v>
      </c>
      <c r="D540" s="114" t="s">
        <v>153</v>
      </c>
      <c r="E540" s="115" t="s">
        <v>494</v>
      </c>
      <c r="F540" s="116" t="n">
        <v>230.87</v>
      </c>
      <c r="G540" s="117"/>
      <c r="H540" s="118" t="n">
        <f aca="false">TRUNC(F540*G540,2)</f>
        <v>0</v>
      </c>
      <c r="I540" s="118" t="n">
        <f aca="false">TRUNC((1+'BDI '!$F$30)*H540,2)</f>
        <v>0</v>
      </c>
    </row>
    <row r="541" s="82" customFormat="true" ht="18.55" hidden="false" customHeight="false" outlineLevel="0" collapsed="false">
      <c r="A541" s="119"/>
      <c r="B541" s="120"/>
      <c r="C541" s="119"/>
      <c r="D541" s="119"/>
      <c r="E541" s="135" t="s">
        <v>491</v>
      </c>
      <c r="F541" s="136"/>
      <c r="G541" s="137" t="n">
        <f aca="false">H540</f>
        <v>0</v>
      </c>
      <c r="H541" s="137" t="n">
        <f aca="false">TRUNC(G541,2)</f>
        <v>0</v>
      </c>
      <c r="I541" s="137" t="n">
        <f aca="false">I539</f>
        <v>0</v>
      </c>
    </row>
    <row r="542" s="82" customFormat="true" ht="18.55" hidden="false" customHeight="false" outlineLevel="0" collapsed="false">
      <c r="A542" s="131" t="s">
        <v>495</v>
      </c>
      <c r="B542" s="131"/>
      <c r="C542" s="131" t="s">
        <v>144</v>
      </c>
      <c r="D542" s="132"/>
      <c r="E542" s="133" t="s">
        <v>496</v>
      </c>
      <c r="F542" s="132"/>
      <c r="G542" s="134" t="n">
        <f aca="false">G547</f>
        <v>0</v>
      </c>
      <c r="H542" s="134" t="n">
        <f aca="false">TRUNC(G542,2)</f>
        <v>0</v>
      </c>
      <c r="I542" s="134" t="n">
        <f aca="false">SUM(I543:I546)</f>
        <v>0</v>
      </c>
    </row>
    <row r="543" s="82" customFormat="true" ht="24.7" hidden="false" customHeight="false" outlineLevel="0" collapsed="false">
      <c r="A543" s="113" t="s">
        <v>497</v>
      </c>
      <c r="B543" s="113" t="s">
        <v>161</v>
      </c>
      <c r="C543" s="114" t="s">
        <v>150</v>
      </c>
      <c r="D543" s="114" t="s">
        <v>151</v>
      </c>
      <c r="E543" s="115" t="s">
        <v>498</v>
      </c>
      <c r="F543" s="116" t="n">
        <v>70</v>
      </c>
      <c r="G543" s="117"/>
      <c r="H543" s="118" t="n">
        <f aca="false">TRUNC(F543*G543,2)</f>
        <v>0</v>
      </c>
      <c r="I543" s="118" t="n">
        <f aca="false">TRUNC((1+'BDI '!$F$30)*H543,2)</f>
        <v>0</v>
      </c>
    </row>
    <row r="544" s="82" customFormat="true" ht="35.25" hidden="false" customHeight="false" outlineLevel="0" collapsed="false">
      <c r="A544" s="113" t="s">
        <v>499</v>
      </c>
      <c r="B544" s="113" t="s">
        <v>161</v>
      </c>
      <c r="C544" s="114" t="s">
        <v>150</v>
      </c>
      <c r="D544" s="114" t="s">
        <v>151</v>
      </c>
      <c r="E544" s="115" t="s">
        <v>500</v>
      </c>
      <c r="F544" s="116" t="n">
        <v>1</v>
      </c>
      <c r="G544" s="117"/>
      <c r="H544" s="118" t="n">
        <f aca="false">TRUNC(F544*G544,2)</f>
        <v>0</v>
      </c>
      <c r="I544" s="118" t="n">
        <f aca="false">TRUNC((1+'BDI '!$F$30)*H544,2)</f>
        <v>0</v>
      </c>
    </row>
    <row r="545" s="82" customFormat="true" ht="24.7" hidden="false" customHeight="false" outlineLevel="0" collapsed="false">
      <c r="A545" s="113" t="s">
        <v>501</v>
      </c>
      <c r="B545" s="113" t="s">
        <v>161</v>
      </c>
      <c r="C545" s="114" t="s">
        <v>150</v>
      </c>
      <c r="D545" s="114" t="s">
        <v>151</v>
      </c>
      <c r="E545" s="115" t="s">
        <v>502</v>
      </c>
      <c r="F545" s="116" t="n">
        <v>1</v>
      </c>
      <c r="G545" s="117"/>
      <c r="H545" s="118" t="n">
        <f aca="false">TRUNC(F545*G545,2)</f>
        <v>0</v>
      </c>
      <c r="I545" s="118" t="n">
        <f aca="false">TRUNC((1+'BDI '!$F$30)*H545,2)</f>
        <v>0</v>
      </c>
    </row>
    <row r="546" s="82" customFormat="true" ht="18.55" hidden="false" customHeight="false" outlineLevel="0" collapsed="false">
      <c r="A546" s="113" t="s">
        <v>503</v>
      </c>
      <c r="B546" s="113" t="s">
        <v>161</v>
      </c>
      <c r="C546" s="114" t="s">
        <v>150</v>
      </c>
      <c r="D546" s="114" t="s">
        <v>151</v>
      </c>
      <c r="E546" s="115" t="s">
        <v>504</v>
      </c>
      <c r="F546" s="116" t="n">
        <v>1</v>
      </c>
      <c r="G546" s="117"/>
      <c r="H546" s="118" t="n">
        <f aca="false">TRUNC(F546*G546,2)</f>
        <v>0</v>
      </c>
      <c r="I546" s="118" t="n">
        <f aca="false">TRUNC((1+'BDI '!$F$30)*H546,2)</f>
        <v>0</v>
      </c>
    </row>
    <row r="547" s="82" customFormat="true" ht="18.55" hidden="false" customHeight="false" outlineLevel="0" collapsed="false">
      <c r="A547" s="119"/>
      <c r="B547" s="120"/>
      <c r="C547" s="119"/>
      <c r="D547" s="119"/>
      <c r="E547" s="135" t="s">
        <v>495</v>
      </c>
      <c r="F547" s="136"/>
      <c r="G547" s="137" t="n">
        <f aca="false">H543+H544+H545+H546</f>
        <v>0</v>
      </c>
      <c r="H547" s="137" t="n">
        <f aca="false">TRUNC(G547,2)</f>
        <v>0</v>
      </c>
      <c r="I547" s="137" t="n">
        <f aca="false">I542</f>
        <v>0</v>
      </c>
    </row>
    <row r="548" s="82" customFormat="true" ht="18.55" hidden="false" customHeight="false" outlineLevel="0" collapsed="false">
      <c r="A548" s="119"/>
      <c r="B548" s="120"/>
      <c r="C548" s="119"/>
      <c r="D548" s="119"/>
      <c r="E548" s="121" t="s">
        <v>461</v>
      </c>
      <c r="F548" s="122"/>
      <c r="G548" s="123" t="n">
        <f aca="false">H532+H538+H541+H547</f>
        <v>0</v>
      </c>
      <c r="H548" s="123" t="n">
        <f aca="false">TRUNC(G548,2)</f>
        <v>0</v>
      </c>
      <c r="I548" s="123" t="n">
        <f aca="false">TRUNC(H548,2)</f>
        <v>0</v>
      </c>
    </row>
    <row r="549" s="82" customFormat="true" ht="18.55" hidden="false" customHeight="false" outlineLevel="0" collapsed="false">
      <c r="A549" s="109" t="s">
        <v>505</v>
      </c>
      <c r="B549" s="109"/>
      <c r="C549" s="109" t="s">
        <v>144</v>
      </c>
      <c r="D549" s="110"/>
      <c r="E549" s="111" t="s">
        <v>506</v>
      </c>
      <c r="F549" s="110"/>
      <c r="G549" s="112" t="n">
        <f aca="false">G552</f>
        <v>0</v>
      </c>
      <c r="H549" s="112" t="n">
        <f aca="false">TRUNC(G549,2)</f>
        <v>0</v>
      </c>
      <c r="I549" s="112" t="n">
        <f aca="false">SUM(I550:I551)</f>
        <v>0</v>
      </c>
    </row>
    <row r="550" s="82" customFormat="true" ht="18.55" hidden="false" customHeight="false" outlineLevel="0" collapsed="false">
      <c r="A550" s="113" t="n">
        <v>85005</v>
      </c>
      <c r="B550" s="113" t="s">
        <v>149</v>
      </c>
      <c r="C550" s="114" t="s">
        <v>150</v>
      </c>
      <c r="D550" s="114" t="s">
        <v>153</v>
      </c>
      <c r="E550" s="115" t="s">
        <v>507</v>
      </c>
      <c r="F550" s="116" t="n">
        <v>41.93</v>
      </c>
      <c r="G550" s="117"/>
      <c r="H550" s="118" t="n">
        <f aca="false">TRUNC(F550*G550,2)</f>
        <v>0</v>
      </c>
      <c r="I550" s="118" t="n">
        <f aca="false">TRUNC((1+'BDI '!$F$30)*H550,2)</f>
        <v>0</v>
      </c>
    </row>
    <row r="551" s="82" customFormat="true" ht="18.55" hidden="false" customHeight="false" outlineLevel="0" collapsed="false">
      <c r="A551" s="113" t="s">
        <v>508</v>
      </c>
      <c r="B551" s="113" t="s">
        <v>161</v>
      </c>
      <c r="C551" s="125" t="s">
        <v>150</v>
      </c>
      <c r="D551" s="125" t="s">
        <v>153</v>
      </c>
      <c r="E551" s="115" t="s">
        <v>509</v>
      </c>
      <c r="F551" s="126" t="n">
        <v>23.94</v>
      </c>
      <c r="G551" s="117"/>
      <c r="H551" s="127" t="n">
        <f aca="false">TRUNC(F551*G551,2)</f>
        <v>0</v>
      </c>
      <c r="I551" s="118" t="n">
        <f aca="false">TRUNC((1+'BDI '!$F$30)*H551,2)</f>
        <v>0</v>
      </c>
    </row>
    <row r="552" s="82" customFormat="true" ht="18.55" hidden="false" customHeight="false" outlineLevel="0" collapsed="false">
      <c r="A552" s="119"/>
      <c r="B552" s="120"/>
      <c r="C552" s="119"/>
      <c r="D552" s="119"/>
      <c r="E552" s="121" t="s">
        <v>505</v>
      </c>
      <c r="F552" s="122"/>
      <c r="G552" s="123" t="n">
        <f aca="false">H550+H551</f>
        <v>0</v>
      </c>
      <c r="H552" s="123" t="n">
        <f aca="false">TRUNC(G552,2)</f>
        <v>0</v>
      </c>
      <c r="I552" s="123" t="n">
        <f aca="false">I549</f>
        <v>0</v>
      </c>
    </row>
    <row r="553" s="82" customFormat="true" ht="18.55" hidden="false" customHeight="false" outlineLevel="0" collapsed="false">
      <c r="A553" s="109" t="s">
        <v>510</v>
      </c>
      <c r="B553" s="109"/>
      <c r="C553" s="109" t="s">
        <v>144</v>
      </c>
      <c r="D553" s="110"/>
      <c r="E553" s="111" t="s">
        <v>511</v>
      </c>
      <c r="F553" s="110"/>
      <c r="G553" s="112" t="n">
        <f aca="false">G558</f>
        <v>0</v>
      </c>
      <c r="H553" s="112" t="n">
        <f aca="false">TRUNC(G553,2)</f>
        <v>0</v>
      </c>
      <c r="I553" s="112" t="n">
        <f aca="false">SUM(I554:I557)</f>
        <v>0</v>
      </c>
    </row>
    <row r="554" s="82" customFormat="true" ht="18.55" hidden="false" customHeight="false" outlineLevel="0" collapsed="false">
      <c r="A554" s="113" t="n">
        <v>94213</v>
      </c>
      <c r="B554" s="113" t="s">
        <v>149</v>
      </c>
      <c r="C554" s="114" t="s">
        <v>150</v>
      </c>
      <c r="D554" s="114" t="s">
        <v>153</v>
      </c>
      <c r="E554" s="115" t="s">
        <v>512</v>
      </c>
      <c r="F554" s="116" t="n">
        <v>2414.47</v>
      </c>
      <c r="G554" s="117"/>
      <c r="H554" s="118" t="n">
        <f aca="false">TRUNC(F554*G554,2)</f>
        <v>0</v>
      </c>
      <c r="I554" s="118" t="n">
        <f aca="false">TRUNC((1+'BDI '!$F$30)*H554,2)</f>
        <v>0</v>
      </c>
    </row>
    <row r="555" s="82" customFormat="true" ht="24.7" hidden="false" customHeight="false" outlineLevel="0" collapsed="false">
      <c r="A555" s="113" t="s">
        <v>513</v>
      </c>
      <c r="B555" s="113" t="s">
        <v>161</v>
      </c>
      <c r="C555" s="114" t="s">
        <v>150</v>
      </c>
      <c r="D555" s="114" t="s">
        <v>153</v>
      </c>
      <c r="E555" s="115" t="s">
        <v>514</v>
      </c>
      <c r="F555" s="116" t="n">
        <v>131</v>
      </c>
      <c r="G555" s="117"/>
      <c r="H555" s="118" t="n">
        <f aca="false">TRUNC(F555*G555,2)</f>
        <v>0</v>
      </c>
      <c r="I555" s="118" t="n">
        <f aca="false">TRUNC((1+'BDI '!$F$30)*H555,2)</f>
        <v>0</v>
      </c>
    </row>
    <row r="556" s="82" customFormat="true" ht="18.55" hidden="false" customHeight="false" outlineLevel="0" collapsed="false">
      <c r="A556" s="113" t="n">
        <v>94231</v>
      </c>
      <c r="B556" s="113" t="s">
        <v>149</v>
      </c>
      <c r="C556" s="114" t="s">
        <v>150</v>
      </c>
      <c r="D556" s="114" t="s">
        <v>173</v>
      </c>
      <c r="E556" s="115" t="s">
        <v>515</v>
      </c>
      <c r="F556" s="116" t="n">
        <v>600.52</v>
      </c>
      <c r="G556" s="117"/>
      <c r="H556" s="118" t="n">
        <f aca="false">TRUNC(F556*G556,2)</f>
        <v>0</v>
      </c>
      <c r="I556" s="118" t="n">
        <f aca="false">TRUNC((1+'BDI '!$F$30)*H556,2)</f>
        <v>0</v>
      </c>
    </row>
    <row r="557" s="82" customFormat="true" ht="18.55" hidden="false" customHeight="false" outlineLevel="0" collapsed="false">
      <c r="A557" s="113" t="n">
        <v>94227</v>
      </c>
      <c r="B557" s="113" t="s">
        <v>149</v>
      </c>
      <c r="C557" s="114" t="s">
        <v>150</v>
      </c>
      <c r="D557" s="114" t="s">
        <v>173</v>
      </c>
      <c r="E557" s="115" t="s">
        <v>516</v>
      </c>
      <c r="F557" s="116" t="n">
        <v>140.51</v>
      </c>
      <c r="G557" s="117"/>
      <c r="H557" s="118" t="n">
        <f aca="false">TRUNC(F557*G557,2)</f>
        <v>0</v>
      </c>
      <c r="I557" s="118" t="n">
        <f aca="false">TRUNC((1+'BDI '!$F$30)*H557,2)</f>
        <v>0</v>
      </c>
    </row>
    <row r="558" s="82" customFormat="true" ht="18.55" hidden="false" customHeight="false" outlineLevel="0" collapsed="false">
      <c r="A558" s="119"/>
      <c r="B558" s="120"/>
      <c r="C558" s="119"/>
      <c r="D558" s="119"/>
      <c r="E558" s="121" t="s">
        <v>510</v>
      </c>
      <c r="F558" s="122"/>
      <c r="G558" s="123" t="n">
        <f aca="false">H554+H555+H556+H557</f>
        <v>0</v>
      </c>
      <c r="H558" s="123" t="n">
        <f aca="false">TRUNC(G558,2)</f>
        <v>0</v>
      </c>
      <c r="I558" s="123" t="n">
        <f aca="false">I553</f>
        <v>0</v>
      </c>
    </row>
    <row r="559" s="82" customFormat="true" ht="18.55" hidden="false" customHeight="false" outlineLevel="0" collapsed="false">
      <c r="A559" s="109" t="s">
        <v>517</v>
      </c>
      <c r="B559" s="109"/>
      <c r="C559" s="109" t="s">
        <v>144</v>
      </c>
      <c r="D559" s="110"/>
      <c r="E559" s="111" t="s">
        <v>518</v>
      </c>
      <c r="F559" s="110"/>
      <c r="G559" s="112" t="n">
        <f aca="false">G609</f>
        <v>0</v>
      </c>
      <c r="H559" s="112" t="n">
        <f aca="false">TRUNC(G559,2)</f>
        <v>0</v>
      </c>
      <c r="I559" s="112" t="n">
        <f aca="false">+I560+I567+I572+I577+I598</f>
        <v>0</v>
      </c>
    </row>
    <row r="560" s="82" customFormat="true" ht="18.55" hidden="false" customHeight="false" outlineLevel="0" collapsed="false">
      <c r="A560" s="131" t="s">
        <v>519</v>
      </c>
      <c r="B560" s="131"/>
      <c r="C560" s="131" t="s">
        <v>144</v>
      </c>
      <c r="D560" s="132"/>
      <c r="E560" s="133" t="s">
        <v>520</v>
      </c>
      <c r="F560" s="132"/>
      <c r="G560" s="134" t="n">
        <f aca="false">G566</f>
        <v>0</v>
      </c>
      <c r="H560" s="134" t="n">
        <f aca="false">TRUNC(G560,2)</f>
        <v>0</v>
      </c>
      <c r="I560" s="134" t="n">
        <f aca="false">SUM(I561:I565)</f>
        <v>0</v>
      </c>
    </row>
    <row r="561" s="82" customFormat="true" ht="24.7" hidden="false" customHeight="false" outlineLevel="0" collapsed="false">
      <c r="A561" s="113" t="n">
        <v>87263</v>
      </c>
      <c r="B561" s="113" t="s">
        <v>149</v>
      </c>
      <c r="C561" s="114" t="s">
        <v>150</v>
      </c>
      <c r="D561" s="114" t="s">
        <v>153</v>
      </c>
      <c r="E561" s="115" t="s">
        <v>521</v>
      </c>
      <c r="F561" s="116" t="n">
        <v>526.82</v>
      </c>
      <c r="G561" s="117"/>
      <c r="H561" s="118" t="n">
        <f aca="false">TRUNC(F561*G561,2)</f>
        <v>0</v>
      </c>
      <c r="I561" s="118" t="n">
        <f aca="false">TRUNC((1+'BDI '!$F$30)*H561,2)</f>
        <v>0</v>
      </c>
    </row>
    <row r="562" s="82" customFormat="true" ht="18.55" hidden="false" customHeight="false" outlineLevel="0" collapsed="false">
      <c r="A562" s="113" t="n">
        <v>101752</v>
      </c>
      <c r="B562" s="113" t="s">
        <v>149</v>
      </c>
      <c r="C562" s="114" t="s">
        <v>150</v>
      </c>
      <c r="D562" s="114" t="s">
        <v>153</v>
      </c>
      <c r="E562" s="115" t="s">
        <v>522</v>
      </c>
      <c r="F562" s="116" t="n">
        <v>4782.62</v>
      </c>
      <c r="G562" s="117"/>
      <c r="H562" s="118" t="n">
        <f aca="false">TRUNC(F562*G562,2)</f>
        <v>0</v>
      </c>
      <c r="I562" s="118" t="n">
        <f aca="false">TRUNC((1+'BDI '!$F$30)*H562,2)</f>
        <v>0</v>
      </c>
    </row>
    <row r="563" s="82" customFormat="true" ht="18.55" hidden="false" customHeight="false" outlineLevel="0" collapsed="false">
      <c r="A563" s="113" t="s">
        <v>523</v>
      </c>
      <c r="B563" s="113" t="s">
        <v>149</v>
      </c>
      <c r="C563" s="114" t="s">
        <v>150</v>
      </c>
      <c r="D563" s="114" t="s">
        <v>153</v>
      </c>
      <c r="E563" s="115" t="s">
        <v>524</v>
      </c>
      <c r="F563" s="116" t="n">
        <v>189.46</v>
      </c>
      <c r="G563" s="117"/>
      <c r="H563" s="118" t="n">
        <f aca="false">TRUNC(F563*G563,2)</f>
        <v>0</v>
      </c>
      <c r="I563" s="118" t="n">
        <f aca="false">TRUNC((1+'BDI '!$F$30)*H563,2)</f>
        <v>0</v>
      </c>
    </row>
    <row r="564" s="82" customFormat="true" ht="24.7" hidden="false" customHeight="false" outlineLevel="0" collapsed="false">
      <c r="A564" s="113" t="n">
        <v>94995</v>
      </c>
      <c r="B564" s="113" t="s">
        <v>149</v>
      </c>
      <c r="C564" s="114" t="s">
        <v>150</v>
      </c>
      <c r="D564" s="114" t="s">
        <v>153</v>
      </c>
      <c r="E564" s="115" t="s">
        <v>525</v>
      </c>
      <c r="F564" s="116" t="n">
        <v>2574.51</v>
      </c>
      <c r="G564" s="117"/>
      <c r="H564" s="118" t="n">
        <f aca="false">TRUNC(F564*G564,2)</f>
        <v>0</v>
      </c>
      <c r="I564" s="118" t="n">
        <f aca="false">TRUNC((1+'BDI '!$F$30)*H564,2)</f>
        <v>0</v>
      </c>
    </row>
    <row r="565" s="82" customFormat="true" ht="18.55" hidden="false" customHeight="false" outlineLevel="0" collapsed="false">
      <c r="A565" s="113" t="s">
        <v>526</v>
      </c>
      <c r="B565" s="113" t="s">
        <v>161</v>
      </c>
      <c r="C565" s="114" t="s">
        <v>150</v>
      </c>
      <c r="D565" s="114" t="s">
        <v>153</v>
      </c>
      <c r="E565" s="115" t="s">
        <v>527</v>
      </c>
      <c r="F565" s="116" t="n">
        <v>310.43</v>
      </c>
      <c r="G565" s="117"/>
      <c r="H565" s="118" t="n">
        <f aca="false">TRUNC(F565*G565,2)</f>
        <v>0</v>
      </c>
      <c r="I565" s="118" t="n">
        <f aca="false">TRUNC((1+'BDI '!$F$30)*H565,2)</f>
        <v>0</v>
      </c>
    </row>
    <row r="566" s="82" customFormat="true" ht="18.55" hidden="false" customHeight="false" outlineLevel="0" collapsed="false">
      <c r="A566" s="119"/>
      <c r="B566" s="120"/>
      <c r="C566" s="119"/>
      <c r="D566" s="119"/>
      <c r="E566" s="135" t="s">
        <v>519</v>
      </c>
      <c r="F566" s="136"/>
      <c r="G566" s="137" t="n">
        <f aca="false">H561+H562+H563+H564+H565</f>
        <v>0</v>
      </c>
      <c r="H566" s="137" t="n">
        <f aca="false">TRUNC(G566,2)</f>
        <v>0</v>
      </c>
      <c r="I566" s="137" t="n">
        <f aca="false">I560</f>
        <v>0</v>
      </c>
    </row>
    <row r="567" s="82" customFormat="true" ht="18.55" hidden="false" customHeight="false" outlineLevel="0" collapsed="false">
      <c r="A567" s="131" t="s">
        <v>528</v>
      </c>
      <c r="B567" s="131"/>
      <c r="C567" s="131" t="s">
        <v>144</v>
      </c>
      <c r="D567" s="132"/>
      <c r="E567" s="133" t="s">
        <v>529</v>
      </c>
      <c r="F567" s="132"/>
      <c r="G567" s="134" t="n">
        <f aca="false">G571</f>
        <v>0</v>
      </c>
      <c r="H567" s="134" t="n">
        <f aca="false">TRUNC(G567,2)</f>
        <v>0</v>
      </c>
      <c r="I567" s="134" t="n">
        <f aca="false">SUM(I568:I570)</f>
        <v>0</v>
      </c>
    </row>
    <row r="568" s="82" customFormat="true" ht="24.7" hidden="false" customHeight="false" outlineLevel="0" collapsed="false">
      <c r="A568" s="113" t="n">
        <v>87242</v>
      </c>
      <c r="B568" s="113" t="s">
        <v>149</v>
      </c>
      <c r="C568" s="114" t="s">
        <v>150</v>
      </c>
      <c r="D568" s="114" t="s">
        <v>153</v>
      </c>
      <c r="E568" s="115" t="s">
        <v>530</v>
      </c>
      <c r="F568" s="116" t="n">
        <v>412.21</v>
      </c>
      <c r="G568" s="117"/>
      <c r="H568" s="118" t="n">
        <f aca="false">TRUNC(F568*G568,2)</f>
        <v>0</v>
      </c>
      <c r="I568" s="118" t="n">
        <f aca="false">TRUNC((1+'BDI '!$F$30)*H568,2)</f>
        <v>0</v>
      </c>
    </row>
    <row r="569" s="82" customFormat="true" ht="18.55" hidden="false" customHeight="false" outlineLevel="0" collapsed="false">
      <c r="A569" s="113" t="s">
        <v>531</v>
      </c>
      <c r="B569" s="113" t="s">
        <v>149</v>
      </c>
      <c r="C569" s="114" t="s">
        <v>150</v>
      </c>
      <c r="D569" s="114" t="s">
        <v>153</v>
      </c>
      <c r="E569" s="115" t="s">
        <v>532</v>
      </c>
      <c r="F569" s="116" t="n">
        <v>912.28</v>
      </c>
      <c r="G569" s="117"/>
      <c r="H569" s="118" t="n">
        <f aca="false">TRUNC(F569*G569,2)</f>
        <v>0</v>
      </c>
      <c r="I569" s="118" t="n">
        <f aca="false">TRUNC((1+'BDI '!$F$30)*H569,2)</f>
        <v>0</v>
      </c>
    </row>
    <row r="570" s="82" customFormat="true" ht="18.55" hidden="false" customHeight="false" outlineLevel="0" collapsed="false">
      <c r="A570" s="113" t="s">
        <v>533</v>
      </c>
      <c r="B570" s="113" t="s">
        <v>161</v>
      </c>
      <c r="C570" s="114" t="s">
        <v>150</v>
      </c>
      <c r="D570" s="114" t="s">
        <v>153</v>
      </c>
      <c r="E570" s="115" t="s">
        <v>534</v>
      </c>
      <c r="F570" s="116" t="n">
        <v>1843.82</v>
      </c>
      <c r="G570" s="117"/>
      <c r="H570" s="118" t="n">
        <f aca="false">TRUNC(F570*G570,2)</f>
        <v>0</v>
      </c>
      <c r="I570" s="118" t="n">
        <f aca="false">TRUNC((1+'BDI '!$F$30)*H570,2)</f>
        <v>0</v>
      </c>
    </row>
    <row r="571" s="82" customFormat="true" ht="18.55" hidden="false" customHeight="false" outlineLevel="0" collapsed="false">
      <c r="A571" s="119"/>
      <c r="B571" s="120"/>
      <c r="C571" s="119"/>
      <c r="D571" s="119"/>
      <c r="E571" s="135" t="s">
        <v>528</v>
      </c>
      <c r="F571" s="136"/>
      <c r="G571" s="137" t="n">
        <f aca="false">H568+H569+H570</f>
        <v>0</v>
      </c>
      <c r="H571" s="137" t="n">
        <f aca="false">TRUNC(G571,2)</f>
        <v>0</v>
      </c>
      <c r="I571" s="137" t="n">
        <f aca="false">I567</f>
        <v>0</v>
      </c>
    </row>
    <row r="572" s="82" customFormat="true" ht="18.55" hidden="false" customHeight="false" outlineLevel="0" collapsed="false">
      <c r="A572" s="131" t="s">
        <v>535</v>
      </c>
      <c r="B572" s="131"/>
      <c r="C572" s="131" t="s">
        <v>144</v>
      </c>
      <c r="D572" s="132"/>
      <c r="E572" s="133" t="s">
        <v>536</v>
      </c>
      <c r="F572" s="132"/>
      <c r="G572" s="134" t="n">
        <f aca="false">G576</f>
        <v>0</v>
      </c>
      <c r="H572" s="134" t="n">
        <f aca="false">TRUNC(G572,2)</f>
        <v>0</v>
      </c>
      <c r="I572" s="134" t="n">
        <f aca="false">SUM(I573:I575)</f>
        <v>0</v>
      </c>
    </row>
    <row r="573" s="82" customFormat="true" ht="18.55" hidden="false" customHeight="false" outlineLevel="0" collapsed="false">
      <c r="A573" s="113" t="n">
        <v>96114</v>
      </c>
      <c r="B573" s="113" t="s">
        <v>149</v>
      </c>
      <c r="C573" s="114" t="s">
        <v>150</v>
      </c>
      <c r="D573" s="114" t="s">
        <v>153</v>
      </c>
      <c r="E573" s="115" t="s">
        <v>537</v>
      </c>
      <c r="F573" s="116" t="n">
        <v>1671.46</v>
      </c>
      <c r="G573" s="117"/>
      <c r="H573" s="118" t="n">
        <f aca="false">TRUNC(F573*G573,2)</f>
        <v>0</v>
      </c>
      <c r="I573" s="118" t="n">
        <f aca="false">TRUNC((1+'BDI '!$F$30)*H573,2)</f>
        <v>0</v>
      </c>
    </row>
    <row r="574" s="82" customFormat="true" ht="18.55" hidden="false" customHeight="false" outlineLevel="0" collapsed="false">
      <c r="A574" s="113" t="s">
        <v>538</v>
      </c>
      <c r="B574" s="113" t="s">
        <v>161</v>
      </c>
      <c r="C574" s="114" t="s">
        <v>150</v>
      </c>
      <c r="D574" s="114" t="s">
        <v>153</v>
      </c>
      <c r="E574" s="115" t="s">
        <v>539</v>
      </c>
      <c r="F574" s="116" t="n">
        <v>3177.74</v>
      </c>
      <c r="G574" s="117"/>
      <c r="H574" s="118" t="n">
        <f aca="false">TRUNC(F574*G574,2)</f>
        <v>0</v>
      </c>
      <c r="I574" s="118" t="n">
        <f aca="false">TRUNC((1+'BDI '!$F$30)*H574,2)</f>
        <v>0</v>
      </c>
    </row>
    <row r="575" s="82" customFormat="true" ht="24.7" hidden="false" customHeight="false" outlineLevel="0" collapsed="false">
      <c r="A575" s="113" t="s">
        <v>540</v>
      </c>
      <c r="B575" s="113" t="s">
        <v>149</v>
      </c>
      <c r="C575" s="114" t="s">
        <v>150</v>
      </c>
      <c r="D575" s="114" t="s">
        <v>153</v>
      </c>
      <c r="E575" s="115" t="s">
        <v>541</v>
      </c>
      <c r="F575" s="116" t="n">
        <v>1023.73</v>
      </c>
      <c r="G575" s="117"/>
      <c r="H575" s="118" t="n">
        <f aca="false">TRUNC(F575*G575,2)</f>
        <v>0</v>
      </c>
      <c r="I575" s="118" t="n">
        <f aca="false">TRUNC((1+'BDI '!$F$30)*H575,2)</f>
        <v>0</v>
      </c>
    </row>
    <row r="576" s="82" customFormat="true" ht="18.55" hidden="false" customHeight="false" outlineLevel="0" collapsed="false">
      <c r="A576" s="119"/>
      <c r="B576" s="120"/>
      <c r="C576" s="119"/>
      <c r="D576" s="119"/>
      <c r="E576" s="135" t="s">
        <v>535</v>
      </c>
      <c r="F576" s="136"/>
      <c r="G576" s="137" t="n">
        <f aca="false">H573+H574+H575</f>
        <v>0</v>
      </c>
      <c r="H576" s="137" t="n">
        <f aca="false">TRUNC(G576,2)</f>
        <v>0</v>
      </c>
      <c r="I576" s="137" t="n">
        <f aca="false">I572</f>
        <v>0</v>
      </c>
    </row>
    <row r="577" s="82" customFormat="true" ht="18.55" hidden="false" customHeight="false" outlineLevel="0" collapsed="false">
      <c r="A577" s="131" t="s">
        <v>542</v>
      </c>
      <c r="B577" s="131"/>
      <c r="C577" s="131" t="s">
        <v>144</v>
      </c>
      <c r="D577" s="132"/>
      <c r="E577" s="133" t="s">
        <v>543</v>
      </c>
      <c r="F577" s="132"/>
      <c r="G577" s="134" t="n">
        <f aca="false">G597</f>
        <v>0</v>
      </c>
      <c r="H577" s="134" t="n">
        <f aca="false">TRUNC(G577,2)</f>
        <v>0</v>
      </c>
      <c r="I577" s="134" t="n">
        <f aca="false">+I578+I582+I586+I591+I594</f>
        <v>0</v>
      </c>
    </row>
    <row r="578" s="82" customFormat="true" ht="18.55" hidden="false" customHeight="false" outlineLevel="0" collapsed="false">
      <c r="A578" s="142" t="s">
        <v>544</v>
      </c>
      <c r="B578" s="142"/>
      <c r="C578" s="142" t="s">
        <v>144</v>
      </c>
      <c r="D578" s="143"/>
      <c r="E578" s="144" t="s">
        <v>545</v>
      </c>
      <c r="F578" s="143"/>
      <c r="G578" s="145" t="n">
        <f aca="false">G581</f>
        <v>0</v>
      </c>
      <c r="H578" s="145" t="n">
        <f aca="false">TRUNC(G578,2)</f>
        <v>0</v>
      </c>
      <c r="I578" s="145" t="n">
        <f aca="false">SUM(I579:I580)</f>
        <v>0</v>
      </c>
    </row>
    <row r="579" s="82" customFormat="true" ht="18.55" hidden="false" customHeight="false" outlineLevel="0" collapsed="false">
      <c r="A579" s="113" t="n">
        <v>88497</v>
      </c>
      <c r="B579" s="113" t="s">
        <v>149</v>
      </c>
      <c r="C579" s="114" t="s">
        <v>150</v>
      </c>
      <c r="D579" s="114" t="s">
        <v>153</v>
      </c>
      <c r="E579" s="115" t="s">
        <v>546</v>
      </c>
      <c r="F579" s="116" t="n">
        <v>6415.49</v>
      </c>
      <c r="G579" s="117"/>
      <c r="H579" s="118" t="n">
        <f aca="false">TRUNC(F579*G579,2)</f>
        <v>0</v>
      </c>
      <c r="I579" s="118" t="n">
        <f aca="false">TRUNC((1+'BDI '!$F$30)*H579,2)</f>
        <v>0</v>
      </c>
    </row>
    <row r="580" s="82" customFormat="true" ht="18.55" hidden="false" customHeight="false" outlineLevel="0" collapsed="false">
      <c r="A580" s="113" t="n">
        <v>88489</v>
      </c>
      <c r="B580" s="113" t="s">
        <v>149</v>
      </c>
      <c r="C580" s="114" t="s">
        <v>150</v>
      </c>
      <c r="D580" s="114" t="s">
        <v>153</v>
      </c>
      <c r="E580" s="115" t="s">
        <v>547</v>
      </c>
      <c r="F580" s="116" t="n">
        <v>6415.49</v>
      </c>
      <c r="G580" s="117"/>
      <c r="H580" s="118" t="n">
        <f aca="false">TRUNC(F580*G580,2)</f>
        <v>0</v>
      </c>
      <c r="I580" s="118" t="n">
        <f aca="false">TRUNC((1+'BDI '!$F$30)*H580,2)</f>
        <v>0</v>
      </c>
    </row>
    <row r="581" s="82" customFormat="true" ht="18.55" hidden="false" customHeight="false" outlineLevel="0" collapsed="false">
      <c r="A581" s="119"/>
      <c r="B581" s="120"/>
      <c r="C581" s="119"/>
      <c r="D581" s="119"/>
      <c r="E581" s="146" t="s">
        <v>544</v>
      </c>
      <c r="F581" s="147"/>
      <c r="G581" s="148" t="n">
        <f aca="false">H579+H580</f>
        <v>0</v>
      </c>
      <c r="H581" s="148" t="n">
        <f aca="false">TRUNC(G581,2)</f>
        <v>0</v>
      </c>
      <c r="I581" s="148" t="n">
        <f aca="false">I578</f>
        <v>0</v>
      </c>
    </row>
    <row r="582" s="82" customFormat="true" ht="18.55" hidden="false" customHeight="false" outlineLevel="0" collapsed="false">
      <c r="A582" s="142" t="s">
        <v>548</v>
      </c>
      <c r="B582" s="142"/>
      <c r="C582" s="142" t="s">
        <v>144</v>
      </c>
      <c r="D582" s="143"/>
      <c r="E582" s="144" t="s">
        <v>549</v>
      </c>
      <c r="F582" s="143"/>
      <c r="G582" s="145" t="n">
        <f aca="false">G585</f>
        <v>0</v>
      </c>
      <c r="H582" s="145" t="n">
        <f aca="false">TRUNC(G582,2)</f>
        <v>0</v>
      </c>
      <c r="I582" s="145" t="n">
        <f aca="false">SUM(I583:I584)</f>
        <v>0</v>
      </c>
    </row>
    <row r="583" s="82" customFormat="true" ht="18.55" hidden="false" customHeight="false" outlineLevel="0" collapsed="false">
      <c r="A583" s="113" t="n">
        <v>88494</v>
      </c>
      <c r="B583" s="113" t="s">
        <v>149</v>
      </c>
      <c r="C583" s="114" t="s">
        <v>150</v>
      </c>
      <c r="D583" s="114" t="s">
        <v>153</v>
      </c>
      <c r="E583" s="115" t="s">
        <v>550</v>
      </c>
      <c r="F583" s="116" t="n">
        <v>2695.19</v>
      </c>
      <c r="G583" s="117"/>
      <c r="H583" s="118" t="n">
        <f aca="false">TRUNC(F583*G583,2)</f>
        <v>0</v>
      </c>
      <c r="I583" s="118" t="n">
        <f aca="false">TRUNC((1+'BDI '!$F$30)*H583,2)</f>
        <v>0</v>
      </c>
    </row>
    <row r="584" s="82" customFormat="true" ht="18.55" hidden="false" customHeight="false" outlineLevel="0" collapsed="false">
      <c r="A584" s="113" t="n">
        <v>88486</v>
      </c>
      <c r="B584" s="113" t="s">
        <v>149</v>
      </c>
      <c r="C584" s="114" t="s">
        <v>150</v>
      </c>
      <c r="D584" s="114" t="s">
        <v>153</v>
      </c>
      <c r="E584" s="115" t="s">
        <v>551</v>
      </c>
      <c r="F584" s="116" t="n">
        <v>2695.19</v>
      </c>
      <c r="G584" s="117"/>
      <c r="H584" s="118" t="n">
        <f aca="false">TRUNC(F584*G584,2)</f>
        <v>0</v>
      </c>
      <c r="I584" s="118" t="n">
        <f aca="false">TRUNC((1+'BDI '!$F$30)*H584,2)</f>
        <v>0</v>
      </c>
    </row>
    <row r="585" s="82" customFormat="true" ht="18.55" hidden="false" customHeight="false" outlineLevel="0" collapsed="false">
      <c r="A585" s="119"/>
      <c r="B585" s="120"/>
      <c r="C585" s="119"/>
      <c r="D585" s="119"/>
      <c r="E585" s="146" t="s">
        <v>548</v>
      </c>
      <c r="F585" s="147"/>
      <c r="G585" s="148" t="n">
        <f aca="false">H583+H584</f>
        <v>0</v>
      </c>
      <c r="H585" s="148" t="n">
        <f aca="false">TRUNC(G585,2)</f>
        <v>0</v>
      </c>
      <c r="I585" s="148" t="n">
        <f aca="false">I582</f>
        <v>0</v>
      </c>
    </row>
    <row r="586" s="82" customFormat="true" ht="18.55" hidden="false" customHeight="false" outlineLevel="0" collapsed="false">
      <c r="A586" s="142" t="s">
        <v>552</v>
      </c>
      <c r="B586" s="142"/>
      <c r="C586" s="142" t="s">
        <v>144</v>
      </c>
      <c r="D586" s="143"/>
      <c r="E586" s="144" t="s">
        <v>553</v>
      </c>
      <c r="F586" s="143"/>
      <c r="G586" s="145" t="n">
        <f aca="false">G590</f>
        <v>0</v>
      </c>
      <c r="H586" s="145" t="n">
        <f aca="false">TRUNC(G586,2)</f>
        <v>0</v>
      </c>
      <c r="I586" s="145" t="n">
        <f aca="false">SUM(I587:I589)</f>
        <v>0</v>
      </c>
    </row>
    <row r="587" s="82" customFormat="true" ht="18.55" hidden="false" customHeight="false" outlineLevel="0" collapsed="false">
      <c r="A587" s="113" t="n">
        <v>88489</v>
      </c>
      <c r="B587" s="113" t="s">
        <v>149</v>
      </c>
      <c r="C587" s="114" t="s">
        <v>150</v>
      </c>
      <c r="D587" s="114" t="s">
        <v>153</v>
      </c>
      <c r="E587" s="115" t="s">
        <v>547</v>
      </c>
      <c r="F587" s="116" t="n">
        <v>2311.66</v>
      </c>
      <c r="G587" s="117"/>
      <c r="H587" s="118" t="n">
        <f aca="false">TRUNC(F587*G587,2)</f>
        <v>0</v>
      </c>
      <c r="I587" s="118" t="n">
        <f aca="false">TRUNC((1+'BDI '!$F$30)*H587,2)</f>
        <v>0</v>
      </c>
    </row>
    <row r="588" s="82" customFormat="true" ht="18.55" hidden="false" customHeight="false" outlineLevel="0" collapsed="false">
      <c r="A588" s="113" t="s">
        <v>554</v>
      </c>
      <c r="B588" s="113" t="s">
        <v>149</v>
      </c>
      <c r="C588" s="114" t="s">
        <v>150</v>
      </c>
      <c r="D588" s="114" t="s">
        <v>153</v>
      </c>
      <c r="E588" s="115" t="s">
        <v>555</v>
      </c>
      <c r="F588" s="116" t="n">
        <v>2311.66</v>
      </c>
      <c r="G588" s="117"/>
      <c r="H588" s="118" t="n">
        <f aca="false">TRUNC(F588*G588,2)</f>
        <v>0</v>
      </c>
      <c r="I588" s="118" t="n">
        <f aca="false">TRUNC((1+'BDI '!$F$30)*H588,2)</f>
        <v>0</v>
      </c>
    </row>
    <row r="589" s="82" customFormat="true" ht="18.55" hidden="false" customHeight="false" outlineLevel="0" collapsed="false">
      <c r="A589" s="113" t="s">
        <v>556</v>
      </c>
      <c r="B589" s="113" t="s">
        <v>149</v>
      </c>
      <c r="C589" s="114" t="s">
        <v>150</v>
      </c>
      <c r="D589" s="114" t="s">
        <v>153</v>
      </c>
      <c r="E589" s="115" t="s">
        <v>557</v>
      </c>
      <c r="F589" s="116" t="n">
        <v>79.2</v>
      </c>
      <c r="G589" s="117"/>
      <c r="H589" s="118" t="n">
        <f aca="false">TRUNC(F589*G589,2)</f>
        <v>0</v>
      </c>
      <c r="I589" s="118" t="n">
        <f aca="false">TRUNC((1+'BDI '!$F$30)*H589,2)</f>
        <v>0</v>
      </c>
    </row>
    <row r="590" s="82" customFormat="true" ht="18.55" hidden="false" customHeight="false" outlineLevel="0" collapsed="false">
      <c r="A590" s="119"/>
      <c r="B590" s="120"/>
      <c r="C590" s="119"/>
      <c r="D590" s="119"/>
      <c r="E590" s="146" t="s">
        <v>552</v>
      </c>
      <c r="F590" s="147"/>
      <c r="G590" s="148" t="n">
        <f aca="false">H587+H588+H589</f>
        <v>0</v>
      </c>
      <c r="H590" s="148" t="n">
        <f aca="false">TRUNC(G590,2)</f>
        <v>0</v>
      </c>
      <c r="I590" s="148" t="n">
        <f aca="false">I586</f>
        <v>0</v>
      </c>
    </row>
    <row r="591" s="82" customFormat="true" ht="18.55" hidden="false" customHeight="false" outlineLevel="0" collapsed="false">
      <c r="A591" s="142" t="s">
        <v>558</v>
      </c>
      <c r="B591" s="142"/>
      <c r="C591" s="142" t="s">
        <v>144</v>
      </c>
      <c r="D591" s="143"/>
      <c r="E591" s="144" t="s">
        <v>559</v>
      </c>
      <c r="F591" s="143"/>
      <c r="G591" s="145" t="n">
        <f aca="false">G593</f>
        <v>0</v>
      </c>
      <c r="H591" s="145" t="n">
        <f aca="false">TRUNC(G591,2)</f>
        <v>0</v>
      </c>
      <c r="I591" s="145" t="n">
        <f aca="false">SUM(I592)</f>
        <v>0</v>
      </c>
    </row>
    <row r="592" s="82" customFormat="true" ht="18.55" hidden="false" customHeight="false" outlineLevel="0" collapsed="false">
      <c r="A592" s="113" t="n">
        <v>72815</v>
      </c>
      <c r="B592" s="113" t="s">
        <v>149</v>
      </c>
      <c r="C592" s="114" t="s">
        <v>150</v>
      </c>
      <c r="D592" s="114" t="s">
        <v>153</v>
      </c>
      <c r="E592" s="115" t="s">
        <v>560</v>
      </c>
      <c r="F592" s="116" t="n">
        <v>310.43</v>
      </c>
      <c r="G592" s="117"/>
      <c r="H592" s="118" t="n">
        <f aca="false">TRUNC(F592*G592,2)</f>
        <v>0</v>
      </c>
      <c r="I592" s="118" t="n">
        <f aca="false">TRUNC((1+'BDI '!$F$30)*H592,2)</f>
        <v>0</v>
      </c>
    </row>
    <row r="593" s="82" customFormat="true" ht="18.55" hidden="false" customHeight="false" outlineLevel="0" collapsed="false">
      <c r="A593" s="119"/>
      <c r="B593" s="120"/>
      <c r="C593" s="119"/>
      <c r="D593" s="119"/>
      <c r="E593" s="146" t="s">
        <v>558</v>
      </c>
      <c r="F593" s="147"/>
      <c r="G593" s="148" t="n">
        <f aca="false">H592</f>
        <v>0</v>
      </c>
      <c r="H593" s="148" t="n">
        <f aca="false">TRUNC(G593,2)</f>
        <v>0</v>
      </c>
      <c r="I593" s="148" t="n">
        <f aca="false">I591</f>
        <v>0</v>
      </c>
    </row>
    <row r="594" s="82" customFormat="true" ht="18.55" hidden="false" customHeight="false" outlineLevel="0" collapsed="false">
      <c r="A594" s="142" t="s">
        <v>561</v>
      </c>
      <c r="B594" s="142"/>
      <c r="C594" s="142" t="s">
        <v>144</v>
      </c>
      <c r="D594" s="143"/>
      <c r="E594" s="144" t="s">
        <v>562</v>
      </c>
      <c r="F594" s="143"/>
      <c r="G594" s="145" t="n">
        <f aca="false">G596</f>
        <v>0</v>
      </c>
      <c r="H594" s="145" t="n">
        <f aca="false">TRUNC(G594,2)</f>
        <v>0</v>
      </c>
      <c r="I594" s="145" t="n">
        <f aca="false">I595</f>
        <v>0</v>
      </c>
    </row>
    <row r="595" s="82" customFormat="true" ht="18.55" hidden="false" customHeight="false" outlineLevel="0" collapsed="false">
      <c r="A595" s="113" t="s">
        <v>563</v>
      </c>
      <c r="B595" s="113" t="s">
        <v>149</v>
      </c>
      <c r="C595" s="114" t="s">
        <v>150</v>
      </c>
      <c r="D595" s="114" t="s">
        <v>153</v>
      </c>
      <c r="E595" s="115" t="s">
        <v>564</v>
      </c>
      <c r="F595" s="116" t="n">
        <v>7.76</v>
      </c>
      <c r="G595" s="117"/>
      <c r="H595" s="118" t="n">
        <f aca="false">TRUNC(F595*G595,2)</f>
        <v>0</v>
      </c>
      <c r="I595" s="118" t="n">
        <f aca="false">TRUNC((1+'BDI '!$F$30)*H595,2)</f>
        <v>0</v>
      </c>
    </row>
    <row r="596" s="82" customFormat="true" ht="18.55" hidden="false" customHeight="false" outlineLevel="0" collapsed="false">
      <c r="A596" s="119"/>
      <c r="B596" s="120"/>
      <c r="C596" s="119"/>
      <c r="D596" s="119"/>
      <c r="E596" s="146" t="s">
        <v>561</v>
      </c>
      <c r="F596" s="147"/>
      <c r="G596" s="148" t="n">
        <f aca="false">H595</f>
        <v>0</v>
      </c>
      <c r="H596" s="148" t="n">
        <f aca="false">TRUNC(G596,2)</f>
        <v>0</v>
      </c>
      <c r="I596" s="148" t="n">
        <f aca="false">I594</f>
        <v>0</v>
      </c>
    </row>
    <row r="597" s="82" customFormat="true" ht="18.55" hidden="false" customHeight="false" outlineLevel="0" collapsed="false">
      <c r="A597" s="119"/>
      <c r="B597" s="120"/>
      <c r="C597" s="119"/>
      <c r="D597" s="119"/>
      <c r="E597" s="135" t="s">
        <v>542</v>
      </c>
      <c r="F597" s="136"/>
      <c r="G597" s="137" t="n">
        <f aca="false">H581+H585+H590+H593+H596</f>
        <v>0</v>
      </c>
      <c r="H597" s="137" t="n">
        <f aca="false">TRUNC(G597,2)</f>
        <v>0</v>
      </c>
      <c r="I597" s="137" t="n">
        <f aca="false">I577</f>
        <v>0</v>
      </c>
    </row>
    <row r="598" s="82" customFormat="true" ht="18.55" hidden="false" customHeight="false" outlineLevel="0" collapsed="false">
      <c r="A598" s="131" t="s">
        <v>565</v>
      </c>
      <c r="B598" s="131"/>
      <c r="C598" s="131" t="s">
        <v>144</v>
      </c>
      <c r="D598" s="132"/>
      <c r="E598" s="133" t="s">
        <v>566</v>
      </c>
      <c r="F598" s="132"/>
      <c r="G598" s="134" t="n">
        <f aca="false">G608</f>
        <v>0</v>
      </c>
      <c r="H598" s="134" t="n">
        <f aca="false">TRUNC(G598,2)</f>
        <v>0</v>
      </c>
      <c r="I598" s="134" t="n">
        <f aca="false">+I599+I604</f>
        <v>0</v>
      </c>
    </row>
    <row r="599" s="82" customFormat="true" ht="18.55" hidden="false" customHeight="false" outlineLevel="0" collapsed="false">
      <c r="A599" s="142" t="s">
        <v>567</v>
      </c>
      <c r="B599" s="142"/>
      <c r="C599" s="142" t="s">
        <v>144</v>
      </c>
      <c r="D599" s="143"/>
      <c r="E599" s="144" t="s">
        <v>545</v>
      </c>
      <c r="F599" s="143"/>
      <c r="G599" s="145" t="n">
        <f aca="false">G603</f>
        <v>0</v>
      </c>
      <c r="H599" s="145" t="n">
        <f aca="false">TRUNC(G599,2)</f>
        <v>0</v>
      </c>
      <c r="I599" s="145" t="n">
        <f aca="false">SUM(I600:I602)</f>
        <v>0</v>
      </c>
    </row>
    <row r="600" s="82" customFormat="true" ht="24.7" hidden="false" customHeight="false" outlineLevel="0" collapsed="false">
      <c r="A600" s="113" t="n">
        <v>87879</v>
      </c>
      <c r="B600" s="113" t="s">
        <v>149</v>
      </c>
      <c r="C600" s="114" t="s">
        <v>150</v>
      </c>
      <c r="D600" s="114" t="s">
        <v>153</v>
      </c>
      <c r="E600" s="115" t="s">
        <v>568</v>
      </c>
      <c r="F600" s="116" t="n">
        <v>9090.61</v>
      </c>
      <c r="G600" s="117"/>
      <c r="H600" s="118" t="n">
        <f aca="false">TRUNC(F600*G600,2)</f>
        <v>0</v>
      </c>
      <c r="I600" s="118" t="n">
        <f aca="false">TRUNC((1+'BDI '!$F$30)*H600,2)</f>
        <v>0</v>
      </c>
    </row>
    <row r="601" s="82" customFormat="true" ht="24.7" hidden="false" customHeight="false" outlineLevel="0" collapsed="false">
      <c r="A601" s="113" t="n">
        <v>87529</v>
      </c>
      <c r="B601" s="113" t="s">
        <v>149</v>
      </c>
      <c r="C601" s="114" t="s">
        <v>150</v>
      </c>
      <c r="D601" s="114" t="s">
        <v>153</v>
      </c>
      <c r="E601" s="115" t="s">
        <v>569</v>
      </c>
      <c r="F601" s="116" t="n">
        <v>8178.34</v>
      </c>
      <c r="G601" s="117"/>
      <c r="H601" s="118" t="n">
        <f aca="false">TRUNC(F601*G601,2)</f>
        <v>0</v>
      </c>
      <c r="I601" s="118" t="n">
        <f aca="false">TRUNC((1+'BDI '!$F$30)*H601,2)</f>
        <v>0</v>
      </c>
    </row>
    <row r="602" s="82" customFormat="true" ht="35.25" hidden="false" customHeight="false" outlineLevel="0" collapsed="false">
      <c r="A602" s="113" t="n">
        <v>87535</v>
      </c>
      <c r="B602" s="113" t="s">
        <v>149</v>
      </c>
      <c r="C602" s="114" t="s">
        <v>150</v>
      </c>
      <c r="D602" s="114" t="s">
        <v>153</v>
      </c>
      <c r="E602" s="115" t="s">
        <v>570</v>
      </c>
      <c r="F602" s="116" t="n">
        <v>912.28</v>
      </c>
      <c r="G602" s="117"/>
      <c r="H602" s="118" t="n">
        <f aca="false">TRUNC(F602*G602,2)</f>
        <v>0</v>
      </c>
      <c r="I602" s="118" t="n">
        <f aca="false">TRUNC((1+'BDI '!$F$30)*H602,2)</f>
        <v>0</v>
      </c>
    </row>
    <row r="603" s="82" customFormat="true" ht="18.55" hidden="false" customHeight="false" outlineLevel="0" collapsed="false">
      <c r="A603" s="119"/>
      <c r="B603" s="120"/>
      <c r="C603" s="119"/>
      <c r="D603" s="119"/>
      <c r="E603" s="146" t="s">
        <v>567</v>
      </c>
      <c r="F603" s="147"/>
      <c r="G603" s="148" t="n">
        <f aca="false">H600+H601+H602</f>
        <v>0</v>
      </c>
      <c r="H603" s="148" t="n">
        <f aca="false">TRUNC(G603,2)</f>
        <v>0</v>
      </c>
      <c r="I603" s="148" t="n">
        <f aca="false">I599</f>
        <v>0</v>
      </c>
    </row>
    <row r="604" s="82" customFormat="true" ht="18.55" hidden="false" customHeight="false" outlineLevel="0" collapsed="false">
      <c r="A604" s="142" t="s">
        <v>571</v>
      </c>
      <c r="B604" s="142"/>
      <c r="C604" s="142" t="s">
        <v>144</v>
      </c>
      <c r="D604" s="143"/>
      <c r="E604" s="144" t="s">
        <v>553</v>
      </c>
      <c r="F604" s="143"/>
      <c r="G604" s="145" t="n">
        <f aca="false">G607</f>
        <v>0</v>
      </c>
      <c r="H604" s="145" t="n">
        <f aca="false">TRUNC(G604,2)</f>
        <v>0</v>
      </c>
      <c r="I604" s="145" t="n">
        <f aca="false">SUM(I605:I606)</f>
        <v>0</v>
      </c>
    </row>
    <row r="605" s="82" customFormat="true" ht="24.7" hidden="false" customHeight="false" outlineLevel="0" collapsed="false">
      <c r="A605" s="113" t="n">
        <v>87905</v>
      </c>
      <c r="B605" s="113" t="s">
        <v>149</v>
      </c>
      <c r="C605" s="114" t="s">
        <v>150</v>
      </c>
      <c r="D605" s="114" t="s">
        <v>153</v>
      </c>
      <c r="E605" s="115" t="s">
        <v>572</v>
      </c>
      <c r="F605" s="116" t="n">
        <v>2747.23</v>
      </c>
      <c r="G605" s="117"/>
      <c r="H605" s="118" t="n">
        <f aca="false">TRUNC(F605*G605,2)</f>
        <v>0</v>
      </c>
      <c r="I605" s="118" t="n">
        <f aca="false">TRUNC((1+'BDI '!$F$30)*H605,2)</f>
        <v>0</v>
      </c>
    </row>
    <row r="606" s="82" customFormat="true" ht="24.7" hidden="false" customHeight="false" outlineLevel="0" collapsed="false">
      <c r="A606" s="113" t="n">
        <v>87775</v>
      </c>
      <c r="B606" s="113" t="s">
        <v>149</v>
      </c>
      <c r="C606" s="114" t="s">
        <v>150</v>
      </c>
      <c r="D606" s="114" t="s">
        <v>153</v>
      </c>
      <c r="E606" s="115" t="s">
        <v>573</v>
      </c>
      <c r="F606" s="116" t="n">
        <v>2747.23</v>
      </c>
      <c r="G606" s="117"/>
      <c r="H606" s="118" t="n">
        <f aca="false">TRUNC(F606*G606,2)</f>
        <v>0</v>
      </c>
      <c r="I606" s="118" t="n">
        <f aca="false">TRUNC((1+'BDI '!$F$30)*H606,2)</f>
        <v>0</v>
      </c>
    </row>
    <row r="607" s="82" customFormat="true" ht="18.55" hidden="false" customHeight="false" outlineLevel="0" collapsed="false">
      <c r="A607" s="119"/>
      <c r="B607" s="120"/>
      <c r="C607" s="119"/>
      <c r="D607" s="119"/>
      <c r="E607" s="146" t="s">
        <v>571</v>
      </c>
      <c r="F607" s="147"/>
      <c r="G607" s="148" t="n">
        <f aca="false">H605+H606</f>
        <v>0</v>
      </c>
      <c r="H607" s="148" t="n">
        <f aca="false">TRUNC(G607,2)</f>
        <v>0</v>
      </c>
      <c r="I607" s="148" t="n">
        <f aca="false">I604</f>
        <v>0</v>
      </c>
    </row>
    <row r="608" s="82" customFormat="true" ht="18.55" hidden="false" customHeight="false" outlineLevel="0" collapsed="false">
      <c r="A608" s="119"/>
      <c r="B608" s="120"/>
      <c r="C608" s="119"/>
      <c r="D608" s="119"/>
      <c r="E608" s="135" t="s">
        <v>565</v>
      </c>
      <c r="F608" s="136"/>
      <c r="G608" s="137" t="n">
        <f aca="false">H603+H607</f>
        <v>0</v>
      </c>
      <c r="H608" s="137" t="n">
        <f aca="false">TRUNC(G608,2)</f>
        <v>0</v>
      </c>
      <c r="I608" s="137" t="n">
        <f aca="false">I598</f>
        <v>0</v>
      </c>
    </row>
    <row r="609" s="82" customFormat="true" ht="18.55" hidden="false" customHeight="false" outlineLevel="0" collapsed="false">
      <c r="A609" s="119"/>
      <c r="B609" s="120"/>
      <c r="C609" s="119"/>
      <c r="D609" s="119"/>
      <c r="E609" s="121" t="s">
        <v>517</v>
      </c>
      <c r="F609" s="122"/>
      <c r="G609" s="123" t="n">
        <f aca="false">H566+H571+H576+H597+H608</f>
        <v>0</v>
      </c>
      <c r="H609" s="123" t="n">
        <f aca="false">TRUNC(G609,2)</f>
        <v>0</v>
      </c>
      <c r="I609" s="123" t="n">
        <f aca="false">I559</f>
        <v>0</v>
      </c>
    </row>
    <row r="610" s="82" customFormat="true" ht="18.55" hidden="false" customHeight="false" outlineLevel="0" collapsed="false">
      <c r="A610" s="109" t="s">
        <v>574</v>
      </c>
      <c r="B610" s="109"/>
      <c r="C610" s="109" t="s">
        <v>144</v>
      </c>
      <c r="D610" s="110"/>
      <c r="E610" s="111" t="s">
        <v>575</v>
      </c>
      <c r="F610" s="110"/>
      <c r="G610" s="112" t="n">
        <f aca="false">G625</f>
        <v>0</v>
      </c>
      <c r="H610" s="112" t="n">
        <f aca="false">TRUNC(G610,2)</f>
        <v>0</v>
      </c>
      <c r="I610" s="112" t="n">
        <f aca="false">+I611+I614+I618+I621</f>
        <v>0</v>
      </c>
    </row>
    <row r="611" s="82" customFormat="true" ht="18.55" hidden="false" customHeight="false" outlineLevel="0" collapsed="false">
      <c r="A611" s="131" t="s">
        <v>576</v>
      </c>
      <c r="B611" s="131"/>
      <c r="C611" s="131" t="s">
        <v>144</v>
      </c>
      <c r="D611" s="132"/>
      <c r="E611" s="133" t="s">
        <v>577</v>
      </c>
      <c r="F611" s="132"/>
      <c r="G611" s="134" t="n">
        <f aca="false">G613</f>
        <v>0</v>
      </c>
      <c r="H611" s="134" t="n">
        <f aca="false">TRUNC(G611,2)</f>
        <v>0</v>
      </c>
      <c r="I611" s="134" t="n">
        <f aca="false">I612</f>
        <v>0</v>
      </c>
    </row>
    <row r="612" s="82" customFormat="true" ht="18.55" hidden="false" customHeight="false" outlineLevel="0" collapsed="false">
      <c r="A612" s="113" t="s">
        <v>578</v>
      </c>
      <c r="B612" s="113" t="s">
        <v>149</v>
      </c>
      <c r="C612" s="114" t="s">
        <v>150</v>
      </c>
      <c r="D612" s="114" t="s">
        <v>173</v>
      </c>
      <c r="E612" s="115" t="s">
        <v>579</v>
      </c>
      <c r="F612" s="116" t="n">
        <v>1954.12</v>
      </c>
      <c r="G612" s="117"/>
      <c r="H612" s="118" t="n">
        <f aca="false">TRUNC(F612*G612,2)</f>
        <v>0</v>
      </c>
      <c r="I612" s="118" t="n">
        <f aca="false">TRUNC((1+'BDI '!$F$30)*H612,2)</f>
        <v>0</v>
      </c>
    </row>
    <row r="613" s="82" customFormat="true" ht="18.55" hidden="false" customHeight="false" outlineLevel="0" collapsed="false">
      <c r="A613" s="119"/>
      <c r="B613" s="120"/>
      <c r="C613" s="119"/>
      <c r="D613" s="119"/>
      <c r="E613" s="135" t="s">
        <v>576</v>
      </c>
      <c r="F613" s="136"/>
      <c r="G613" s="137" t="n">
        <f aca="false">H612</f>
        <v>0</v>
      </c>
      <c r="H613" s="137" t="n">
        <f aca="false">TRUNC(G613,2)</f>
        <v>0</v>
      </c>
      <c r="I613" s="137" t="n">
        <f aca="false">I611</f>
        <v>0</v>
      </c>
    </row>
    <row r="614" s="82" customFormat="true" ht="18.55" hidden="false" customHeight="false" outlineLevel="0" collapsed="false">
      <c r="A614" s="131" t="s">
        <v>580</v>
      </c>
      <c r="B614" s="131"/>
      <c r="C614" s="131" t="s">
        <v>144</v>
      </c>
      <c r="D614" s="132"/>
      <c r="E614" s="133" t="s">
        <v>581</v>
      </c>
      <c r="F614" s="132"/>
      <c r="G614" s="134" t="n">
        <f aca="false">G617</f>
        <v>0</v>
      </c>
      <c r="H614" s="134" t="n">
        <f aca="false">TRUNC(G614,2)</f>
        <v>0</v>
      </c>
      <c r="I614" s="134" t="n">
        <f aca="false">SUM(I615:I616)</f>
        <v>0</v>
      </c>
    </row>
    <row r="615" s="82" customFormat="true" ht="18.55" hidden="false" customHeight="false" outlineLevel="0" collapsed="false">
      <c r="A615" s="113" t="n">
        <v>98689</v>
      </c>
      <c r="B615" s="113" t="s">
        <v>149</v>
      </c>
      <c r="C615" s="114" t="s">
        <v>150</v>
      </c>
      <c r="D615" s="114" t="s">
        <v>173</v>
      </c>
      <c r="E615" s="115" t="s">
        <v>582</v>
      </c>
      <c r="F615" s="116" t="n">
        <v>66.95</v>
      </c>
      <c r="G615" s="117"/>
      <c r="H615" s="118" t="n">
        <f aca="false">TRUNC(F615*G615,2)</f>
        <v>0</v>
      </c>
      <c r="I615" s="118" t="n">
        <f aca="false">TRUNC((1+'BDI '!$F$30)*H615,2)</f>
        <v>0</v>
      </c>
    </row>
    <row r="616" s="82" customFormat="true" ht="18.55" hidden="false" customHeight="false" outlineLevel="0" collapsed="false">
      <c r="A616" s="113" t="s">
        <v>583</v>
      </c>
      <c r="B616" s="113" t="s">
        <v>149</v>
      </c>
      <c r="C616" s="114" t="s">
        <v>150</v>
      </c>
      <c r="D616" s="114" t="s">
        <v>153</v>
      </c>
      <c r="E616" s="115" t="s">
        <v>584</v>
      </c>
      <c r="F616" s="116" t="n">
        <v>67.23</v>
      </c>
      <c r="G616" s="117"/>
      <c r="H616" s="118" t="n">
        <f aca="false">TRUNC(F616*G616,2)</f>
        <v>0</v>
      </c>
      <c r="I616" s="118" t="n">
        <f aca="false">TRUNC((1+'BDI '!$F$30)*H616,2)</f>
        <v>0</v>
      </c>
    </row>
    <row r="617" s="82" customFormat="true" ht="18.55" hidden="false" customHeight="false" outlineLevel="0" collapsed="false">
      <c r="A617" s="119"/>
      <c r="B617" s="120"/>
      <c r="C617" s="119"/>
      <c r="D617" s="119"/>
      <c r="E617" s="135" t="s">
        <v>580</v>
      </c>
      <c r="F617" s="136"/>
      <c r="G617" s="137" t="n">
        <f aca="false">H615+H616</f>
        <v>0</v>
      </c>
      <c r="H617" s="137" t="n">
        <f aca="false">TRUNC(G617,2)</f>
        <v>0</v>
      </c>
      <c r="I617" s="137" t="n">
        <f aca="false">I614</f>
        <v>0</v>
      </c>
    </row>
    <row r="618" s="82" customFormat="true" ht="18.55" hidden="false" customHeight="false" outlineLevel="0" collapsed="false">
      <c r="A618" s="131" t="s">
        <v>585</v>
      </c>
      <c r="B618" s="131"/>
      <c r="C618" s="131" t="s">
        <v>144</v>
      </c>
      <c r="D618" s="132"/>
      <c r="E618" s="133" t="s">
        <v>586</v>
      </c>
      <c r="F618" s="132"/>
      <c r="G618" s="134" t="n">
        <f aca="false">G620</f>
        <v>0</v>
      </c>
      <c r="H618" s="134" t="n">
        <f aca="false">TRUNC(G618,2)</f>
        <v>0</v>
      </c>
      <c r="I618" s="134" t="n">
        <f aca="false">I619</f>
        <v>0</v>
      </c>
    </row>
    <row r="619" s="82" customFormat="true" ht="18.55" hidden="false" customHeight="false" outlineLevel="0" collapsed="false">
      <c r="A619" s="113" t="s">
        <v>587</v>
      </c>
      <c r="B619" s="113" t="s">
        <v>149</v>
      </c>
      <c r="C619" s="114" t="s">
        <v>150</v>
      </c>
      <c r="D619" s="114" t="s">
        <v>173</v>
      </c>
      <c r="E619" s="115" t="s">
        <v>588</v>
      </c>
      <c r="F619" s="116" t="n">
        <v>334.2</v>
      </c>
      <c r="G619" s="117"/>
      <c r="H619" s="118" t="n">
        <f aca="false">TRUNC(F619*G619,2)</f>
        <v>0</v>
      </c>
      <c r="I619" s="118" t="n">
        <f aca="false">TRUNC((1+'BDI '!$F$30)*H619,2)</f>
        <v>0</v>
      </c>
    </row>
    <row r="620" s="82" customFormat="true" ht="18.55" hidden="false" customHeight="false" outlineLevel="0" collapsed="false">
      <c r="A620" s="119"/>
      <c r="B620" s="120"/>
      <c r="C620" s="119"/>
      <c r="D620" s="119"/>
      <c r="E620" s="135" t="s">
        <v>585</v>
      </c>
      <c r="F620" s="136"/>
      <c r="G620" s="137" t="n">
        <f aca="false">H619</f>
        <v>0</v>
      </c>
      <c r="H620" s="137" t="n">
        <f aca="false">TRUNC(G620,2)</f>
        <v>0</v>
      </c>
      <c r="I620" s="137" t="n">
        <f aca="false">I618</f>
        <v>0</v>
      </c>
    </row>
    <row r="621" s="82" customFormat="true" ht="18.55" hidden="false" customHeight="false" outlineLevel="0" collapsed="false">
      <c r="A621" s="131" t="s">
        <v>589</v>
      </c>
      <c r="B621" s="131"/>
      <c r="C621" s="131" t="s">
        <v>144</v>
      </c>
      <c r="D621" s="132"/>
      <c r="E621" s="133" t="s">
        <v>590</v>
      </c>
      <c r="F621" s="132"/>
      <c r="G621" s="134" t="n">
        <f aca="false">G624</f>
        <v>0</v>
      </c>
      <c r="H621" s="134" t="n">
        <f aca="false">TRUNC(G621,2)</f>
        <v>0</v>
      </c>
      <c r="I621" s="134" t="n">
        <f aca="false">SUM(I622:I623)</f>
        <v>0</v>
      </c>
    </row>
    <row r="622" s="82" customFormat="true" ht="18.55" hidden="false" customHeight="false" outlineLevel="0" collapsed="false">
      <c r="A622" s="113" t="s">
        <v>591</v>
      </c>
      <c r="B622" s="113" t="s">
        <v>161</v>
      </c>
      <c r="C622" s="114" t="s">
        <v>150</v>
      </c>
      <c r="D622" s="114" t="s">
        <v>153</v>
      </c>
      <c r="E622" s="115" t="s">
        <v>592</v>
      </c>
      <c r="F622" s="116" t="n">
        <v>53.96</v>
      </c>
      <c r="G622" s="117"/>
      <c r="H622" s="118" t="n">
        <f aca="false">TRUNC(F622*G622,2)</f>
        <v>0</v>
      </c>
      <c r="I622" s="118" t="n">
        <f aca="false">TRUNC((1+'BDI '!$F$30)*H622,2)</f>
        <v>0</v>
      </c>
    </row>
    <row r="623" s="82" customFormat="true" ht="24.7" hidden="false" customHeight="false" outlineLevel="0" collapsed="false">
      <c r="A623" s="113" t="s">
        <v>593</v>
      </c>
      <c r="B623" s="113" t="s">
        <v>161</v>
      </c>
      <c r="C623" s="114" t="s">
        <v>150</v>
      </c>
      <c r="D623" s="114" t="s">
        <v>173</v>
      </c>
      <c r="E623" s="115" t="s">
        <v>594</v>
      </c>
      <c r="F623" s="116" t="n">
        <v>81.66</v>
      </c>
      <c r="G623" s="117"/>
      <c r="H623" s="118" t="n">
        <f aca="false">TRUNC(F623*G623,2)</f>
        <v>0</v>
      </c>
      <c r="I623" s="118" t="n">
        <f aca="false">TRUNC((1+'BDI '!$F$30)*H623,2)</f>
        <v>0</v>
      </c>
    </row>
    <row r="624" s="82" customFormat="true" ht="18.55" hidden="false" customHeight="false" outlineLevel="0" collapsed="false">
      <c r="A624" s="119"/>
      <c r="B624" s="120"/>
      <c r="C624" s="119"/>
      <c r="D624" s="119"/>
      <c r="E624" s="135" t="s">
        <v>589</v>
      </c>
      <c r="F624" s="136"/>
      <c r="G624" s="137" t="n">
        <f aca="false">H622+H623</f>
        <v>0</v>
      </c>
      <c r="H624" s="137" t="n">
        <f aca="false">TRUNC(G624,2)</f>
        <v>0</v>
      </c>
      <c r="I624" s="137" t="n">
        <f aca="false">I621</f>
        <v>0</v>
      </c>
    </row>
    <row r="625" s="82" customFormat="true" ht="18.55" hidden="false" customHeight="false" outlineLevel="0" collapsed="false">
      <c r="A625" s="119"/>
      <c r="B625" s="120"/>
      <c r="C625" s="119"/>
      <c r="D625" s="119"/>
      <c r="E625" s="121" t="s">
        <v>574</v>
      </c>
      <c r="F625" s="122"/>
      <c r="G625" s="123" t="n">
        <f aca="false">H613+H617+H620+H624</f>
        <v>0</v>
      </c>
      <c r="H625" s="123" t="n">
        <f aca="false">TRUNC(G625,2)</f>
        <v>0</v>
      </c>
      <c r="I625" s="123" t="n">
        <f aca="false">I610</f>
        <v>0</v>
      </c>
    </row>
    <row r="626" s="82" customFormat="true" ht="18.55" hidden="false" customHeight="false" outlineLevel="0" collapsed="false">
      <c r="A626" s="109" t="s">
        <v>595</v>
      </c>
      <c r="B626" s="109"/>
      <c r="C626" s="109" t="s">
        <v>144</v>
      </c>
      <c r="D626" s="110"/>
      <c r="E626" s="111" t="s">
        <v>596</v>
      </c>
      <c r="F626" s="110"/>
      <c r="G626" s="112" t="n">
        <f aca="false">G659</f>
        <v>0</v>
      </c>
      <c r="H626" s="112" t="n">
        <f aca="false">TRUNC(G626,2)</f>
        <v>0</v>
      </c>
      <c r="I626" s="112" t="n">
        <f aca="false">+I627+I630+I634+I638+I642+I646</f>
        <v>0</v>
      </c>
    </row>
    <row r="627" s="82" customFormat="true" ht="18.55" hidden="false" customHeight="false" outlineLevel="0" collapsed="false">
      <c r="A627" s="131" t="s">
        <v>597</v>
      </c>
      <c r="B627" s="131"/>
      <c r="C627" s="131" t="s">
        <v>144</v>
      </c>
      <c r="D627" s="132"/>
      <c r="E627" s="133" t="s">
        <v>598</v>
      </c>
      <c r="F627" s="132"/>
      <c r="G627" s="134" t="n">
        <f aca="false">G629</f>
        <v>0</v>
      </c>
      <c r="H627" s="134" t="n">
        <f aca="false">TRUNC(G627,2)</f>
        <v>0</v>
      </c>
      <c r="I627" s="134" t="n">
        <f aca="false">I628</f>
        <v>0</v>
      </c>
    </row>
    <row r="628" s="82" customFormat="true" ht="35.25" hidden="false" customHeight="false" outlineLevel="0" collapsed="false">
      <c r="A628" s="113" t="s">
        <v>599</v>
      </c>
      <c r="B628" s="113" t="s">
        <v>161</v>
      </c>
      <c r="C628" s="114" t="s">
        <v>150</v>
      </c>
      <c r="D628" s="114" t="s">
        <v>173</v>
      </c>
      <c r="E628" s="115" t="s">
        <v>600</v>
      </c>
      <c r="F628" s="116" t="n">
        <v>128.86</v>
      </c>
      <c r="G628" s="117"/>
      <c r="H628" s="118" t="n">
        <f aca="false">TRUNC(F628*G628,2)</f>
        <v>0</v>
      </c>
      <c r="I628" s="118" t="n">
        <f aca="false">TRUNC((1+'BDI '!$F$30)*H628,2)</f>
        <v>0</v>
      </c>
    </row>
    <row r="629" s="82" customFormat="true" ht="18.55" hidden="false" customHeight="false" outlineLevel="0" collapsed="false">
      <c r="A629" s="119"/>
      <c r="B629" s="120"/>
      <c r="C629" s="119"/>
      <c r="D629" s="119"/>
      <c r="E629" s="135" t="s">
        <v>597</v>
      </c>
      <c r="F629" s="136"/>
      <c r="G629" s="137" t="n">
        <f aca="false">H628</f>
        <v>0</v>
      </c>
      <c r="H629" s="137" t="n">
        <f aca="false">TRUNC(G629,2)</f>
        <v>0</v>
      </c>
      <c r="I629" s="137" t="n">
        <f aca="false">I627</f>
        <v>0</v>
      </c>
    </row>
    <row r="630" s="82" customFormat="true" ht="18.55" hidden="false" customHeight="false" outlineLevel="0" collapsed="false">
      <c r="A630" s="131" t="s">
        <v>601</v>
      </c>
      <c r="B630" s="131"/>
      <c r="C630" s="131" t="s">
        <v>144</v>
      </c>
      <c r="D630" s="132"/>
      <c r="E630" s="133" t="s">
        <v>602</v>
      </c>
      <c r="F630" s="132"/>
      <c r="G630" s="134" t="n">
        <f aca="false">G633</f>
        <v>0</v>
      </c>
      <c r="H630" s="134" t="n">
        <f aca="false">TRUNC(G630,2)</f>
        <v>0</v>
      </c>
      <c r="I630" s="134" t="n">
        <f aca="false">SUM(I631:I632)</f>
        <v>0</v>
      </c>
    </row>
    <row r="631" s="82" customFormat="true" ht="46.75" hidden="false" customHeight="false" outlineLevel="0" collapsed="false">
      <c r="A631" s="113" t="s">
        <v>603</v>
      </c>
      <c r="B631" s="113" t="s">
        <v>161</v>
      </c>
      <c r="C631" s="114" t="s">
        <v>150</v>
      </c>
      <c r="D631" s="114" t="s">
        <v>173</v>
      </c>
      <c r="E631" s="115" t="s">
        <v>604</v>
      </c>
      <c r="F631" s="116" t="n">
        <v>125.36</v>
      </c>
      <c r="G631" s="117"/>
      <c r="H631" s="118" t="n">
        <f aca="false">TRUNC(F631*G631,2)</f>
        <v>0</v>
      </c>
      <c r="I631" s="118" t="n">
        <f aca="false">TRUNC((1+'BDI '!$F$30)*H631,2)</f>
        <v>0</v>
      </c>
    </row>
    <row r="632" s="82" customFormat="true" ht="35.25" hidden="false" customHeight="false" outlineLevel="0" collapsed="false">
      <c r="A632" s="113" t="s">
        <v>605</v>
      </c>
      <c r="B632" s="113" t="s">
        <v>161</v>
      </c>
      <c r="C632" s="114" t="s">
        <v>150</v>
      </c>
      <c r="D632" s="114" t="s">
        <v>173</v>
      </c>
      <c r="E632" s="115" t="s">
        <v>606</v>
      </c>
      <c r="F632" s="116" t="n">
        <v>16.89</v>
      </c>
      <c r="G632" s="117"/>
      <c r="H632" s="118" t="n">
        <f aca="false">TRUNC(F632*G632,2)</f>
        <v>0</v>
      </c>
      <c r="I632" s="118" t="n">
        <f aca="false">TRUNC((1+'BDI '!$F$30)*H632,2)</f>
        <v>0</v>
      </c>
    </row>
    <row r="633" s="82" customFormat="true" ht="18.55" hidden="false" customHeight="false" outlineLevel="0" collapsed="false">
      <c r="A633" s="119"/>
      <c r="B633" s="120"/>
      <c r="C633" s="119"/>
      <c r="D633" s="119"/>
      <c r="E633" s="135" t="s">
        <v>601</v>
      </c>
      <c r="F633" s="136"/>
      <c r="G633" s="137" t="n">
        <f aca="false">H631+H632</f>
        <v>0</v>
      </c>
      <c r="H633" s="137" t="n">
        <f aca="false">TRUNC(G633,2)</f>
        <v>0</v>
      </c>
      <c r="I633" s="137" t="n">
        <f aca="false">I630</f>
        <v>0</v>
      </c>
    </row>
    <row r="634" s="82" customFormat="true" ht="18.55" hidden="false" customHeight="false" outlineLevel="0" collapsed="false">
      <c r="A634" s="131" t="s">
        <v>607</v>
      </c>
      <c r="B634" s="131"/>
      <c r="C634" s="131" t="s">
        <v>144</v>
      </c>
      <c r="D634" s="132"/>
      <c r="E634" s="133" t="s">
        <v>608</v>
      </c>
      <c r="F634" s="132"/>
      <c r="G634" s="134" t="n">
        <f aca="false">G637</f>
        <v>0</v>
      </c>
      <c r="H634" s="134" t="n">
        <f aca="false">TRUNC(G634,2)</f>
        <v>0</v>
      </c>
      <c r="I634" s="134" t="n">
        <f aca="false">SUM(I635:I636)</f>
        <v>0</v>
      </c>
    </row>
    <row r="635" s="82" customFormat="true" ht="18.55" hidden="false" customHeight="false" outlineLevel="0" collapsed="false">
      <c r="A635" s="113" t="s">
        <v>609</v>
      </c>
      <c r="B635" s="113" t="s">
        <v>161</v>
      </c>
      <c r="C635" s="114" t="s">
        <v>150</v>
      </c>
      <c r="D635" s="114" t="s">
        <v>173</v>
      </c>
      <c r="E635" s="115" t="s">
        <v>610</v>
      </c>
      <c r="F635" s="116" t="n">
        <v>13.27</v>
      </c>
      <c r="G635" s="117"/>
      <c r="H635" s="118" t="n">
        <f aca="false">TRUNC(F635*G635,2)</f>
        <v>0</v>
      </c>
      <c r="I635" s="118" t="n">
        <f aca="false">TRUNC((1+'BDI '!$F$30)*H635,2)</f>
        <v>0</v>
      </c>
    </row>
    <row r="636" s="82" customFormat="true" ht="24.7" hidden="false" customHeight="false" outlineLevel="0" collapsed="false">
      <c r="A636" s="113" t="n">
        <v>100760</v>
      </c>
      <c r="B636" s="113" t="s">
        <v>149</v>
      </c>
      <c r="C636" s="114" t="s">
        <v>150</v>
      </c>
      <c r="D636" s="114" t="s">
        <v>153</v>
      </c>
      <c r="E636" s="115" t="s">
        <v>611</v>
      </c>
      <c r="F636" s="116" t="n">
        <v>5.72</v>
      </c>
      <c r="G636" s="117"/>
      <c r="H636" s="118" t="n">
        <f aca="false">TRUNC(F636*G636,2)</f>
        <v>0</v>
      </c>
      <c r="I636" s="118" t="n">
        <f aca="false">TRUNC((1+'BDI '!$F$30)*H636,2)</f>
        <v>0</v>
      </c>
    </row>
    <row r="637" s="82" customFormat="true" ht="18.55" hidden="false" customHeight="false" outlineLevel="0" collapsed="false">
      <c r="A637" s="119"/>
      <c r="B637" s="120"/>
      <c r="C637" s="119"/>
      <c r="D637" s="119"/>
      <c r="E637" s="135" t="s">
        <v>607</v>
      </c>
      <c r="F637" s="136"/>
      <c r="G637" s="137" t="n">
        <f aca="false">H635+H636</f>
        <v>0</v>
      </c>
      <c r="H637" s="137" t="n">
        <f aca="false">TRUNC(G637,2)</f>
        <v>0</v>
      </c>
      <c r="I637" s="137" t="n">
        <f aca="false">I634</f>
        <v>0</v>
      </c>
    </row>
    <row r="638" s="82" customFormat="true" ht="18.55" hidden="false" customHeight="false" outlineLevel="0" collapsed="false">
      <c r="A638" s="131" t="s">
        <v>612</v>
      </c>
      <c r="B638" s="131"/>
      <c r="C638" s="131" t="s">
        <v>144</v>
      </c>
      <c r="D638" s="132"/>
      <c r="E638" s="133" t="s">
        <v>613</v>
      </c>
      <c r="F638" s="132"/>
      <c r="G638" s="134" t="n">
        <f aca="false">G641</f>
        <v>0</v>
      </c>
      <c r="H638" s="134" t="n">
        <f aca="false">TRUNC(G638,2)</f>
        <v>0</v>
      </c>
      <c r="I638" s="134" t="n">
        <f aca="false">SUM(I639:I640)</f>
        <v>0</v>
      </c>
    </row>
    <row r="639" s="82" customFormat="true" ht="18.55" hidden="false" customHeight="false" outlineLevel="0" collapsed="false">
      <c r="A639" s="113" t="s">
        <v>614</v>
      </c>
      <c r="B639" s="113" t="s">
        <v>161</v>
      </c>
      <c r="C639" s="114" t="s">
        <v>150</v>
      </c>
      <c r="D639" s="114" t="s">
        <v>151</v>
      </c>
      <c r="E639" s="115" t="s">
        <v>615</v>
      </c>
      <c r="F639" s="116" t="n">
        <v>43</v>
      </c>
      <c r="G639" s="117"/>
      <c r="H639" s="118" t="n">
        <f aca="false">TRUNC(F639*G639,2)</f>
        <v>0</v>
      </c>
      <c r="I639" s="118" t="n">
        <f aca="false">TRUNC((1+'BDI '!$F$30)*H639,2)</f>
        <v>0</v>
      </c>
    </row>
    <row r="640" s="82" customFormat="true" ht="18.55" hidden="false" customHeight="false" outlineLevel="0" collapsed="false">
      <c r="A640" s="113" t="s">
        <v>616</v>
      </c>
      <c r="B640" s="113" t="s">
        <v>161</v>
      </c>
      <c r="C640" s="114" t="s">
        <v>150</v>
      </c>
      <c r="D640" s="114" t="s">
        <v>151</v>
      </c>
      <c r="E640" s="115" t="s">
        <v>617</v>
      </c>
      <c r="F640" s="116" t="n">
        <v>22</v>
      </c>
      <c r="G640" s="117"/>
      <c r="H640" s="118" t="n">
        <f aca="false">TRUNC(F640*G640,2)</f>
        <v>0</v>
      </c>
      <c r="I640" s="118" t="n">
        <f aca="false">TRUNC((1+'BDI '!$F$30)*H640,2)</f>
        <v>0</v>
      </c>
    </row>
    <row r="641" s="82" customFormat="true" ht="18.55" hidden="false" customHeight="false" outlineLevel="0" collapsed="false">
      <c r="A641" s="119"/>
      <c r="B641" s="120"/>
      <c r="C641" s="119"/>
      <c r="D641" s="119"/>
      <c r="E641" s="135" t="s">
        <v>612</v>
      </c>
      <c r="F641" s="136"/>
      <c r="G641" s="137" t="n">
        <f aca="false">H639+H640</f>
        <v>0</v>
      </c>
      <c r="H641" s="137" t="n">
        <f aca="false">TRUNC(G641,2)</f>
        <v>0</v>
      </c>
      <c r="I641" s="137" t="n">
        <f aca="false">I638</f>
        <v>0</v>
      </c>
    </row>
    <row r="642" s="82" customFormat="true" ht="18.55" hidden="false" customHeight="false" outlineLevel="0" collapsed="false">
      <c r="A642" s="131" t="s">
        <v>618</v>
      </c>
      <c r="B642" s="131"/>
      <c r="C642" s="131" t="s">
        <v>144</v>
      </c>
      <c r="D642" s="132"/>
      <c r="E642" s="133" t="s">
        <v>619</v>
      </c>
      <c r="F642" s="132"/>
      <c r="G642" s="134" t="n">
        <f aca="false">G645</f>
        <v>0</v>
      </c>
      <c r="H642" s="134" t="n">
        <f aca="false">TRUNC(G642,2)</f>
        <v>0</v>
      </c>
      <c r="I642" s="134" t="n">
        <f aca="false">SUM(I643:I644)</f>
        <v>0</v>
      </c>
    </row>
    <row r="643" s="82" customFormat="true" ht="18.55" hidden="false" customHeight="false" outlineLevel="0" collapsed="false">
      <c r="A643" s="113" t="s">
        <v>620</v>
      </c>
      <c r="B643" s="113" t="s">
        <v>161</v>
      </c>
      <c r="C643" s="114" t="s">
        <v>150</v>
      </c>
      <c r="D643" s="114" t="s">
        <v>153</v>
      </c>
      <c r="E643" s="115" t="s">
        <v>621</v>
      </c>
      <c r="F643" s="116" t="n">
        <v>17.08</v>
      </c>
      <c r="G643" s="117"/>
      <c r="H643" s="118" t="n">
        <f aca="false">TRUNC(F643*G643,2)</f>
        <v>0</v>
      </c>
      <c r="I643" s="118" t="n">
        <f aca="false">TRUNC((1+'BDI '!$F$30)*H643,2)</f>
        <v>0</v>
      </c>
    </row>
    <row r="644" s="82" customFormat="true" ht="18.55" hidden="false" customHeight="false" outlineLevel="0" collapsed="false">
      <c r="A644" s="113" t="n">
        <v>98685</v>
      </c>
      <c r="B644" s="113" t="s">
        <v>149</v>
      </c>
      <c r="C644" s="114" t="s">
        <v>150</v>
      </c>
      <c r="D644" s="114" t="s">
        <v>173</v>
      </c>
      <c r="E644" s="115" t="s">
        <v>622</v>
      </c>
      <c r="F644" s="116" t="n">
        <v>27.88</v>
      </c>
      <c r="G644" s="117"/>
      <c r="H644" s="118" t="n">
        <f aca="false">TRUNC(F644*G644,2)</f>
        <v>0</v>
      </c>
      <c r="I644" s="118" t="n">
        <f aca="false">TRUNC((1+'BDI '!$F$30)*H644,2)</f>
        <v>0</v>
      </c>
    </row>
    <row r="645" s="82" customFormat="true" ht="18.55" hidden="false" customHeight="false" outlineLevel="0" collapsed="false">
      <c r="A645" s="119"/>
      <c r="B645" s="120"/>
      <c r="C645" s="119"/>
      <c r="D645" s="119"/>
      <c r="E645" s="135" t="s">
        <v>618</v>
      </c>
      <c r="F645" s="136"/>
      <c r="G645" s="137" t="n">
        <f aca="false">H643+H644</f>
        <v>0</v>
      </c>
      <c r="H645" s="137" t="n">
        <f aca="false">TRUNC(G645,2)</f>
        <v>0</v>
      </c>
      <c r="I645" s="137" t="n">
        <f aca="false">I642</f>
        <v>0</v>
      </c>
    </row>
    <row r="646" s="82" customFormat="true" ht="18.55" hidden="false" customHeight="false" outlineLevel="0" collapsed="false">
      <c r="A646" s="131" t="s">
        <v>623</v>
      </c>
      <c r="B646" s="131"/>
      <c r="C646" s="131" t="s">
        <v>144</v>
      </c>
      <c r="D646" s="132"/>
      <c r="E646" s="133" t="s">
        <v>624</v>
      </c>
      <c r="F646" s="132"/>
      <c r="G646" s="134" t="n">
        <f aca="false">G658</f>
        <v>0</v>
      </c>
      <c r="H646" s="134" t="n">
        <f aca="false">TRUNC(G646,2)</f>
        <v>0</v>
      </c>
      <c r="I646" s="134" t="n">
        <f aca="false">SUM(I647:I657)</f>
        <v>0</v>
      </c>
    </row>
    <row r="647" s="82" customFormat="true" ht="18.55" hidden="false" customHeight="false" outlineLevel="0" collapsed="false">
      <c r="A647" s="113" t="s">
        <v>625</v>
      </c>
      <c r="B647" s="113" t="s">
        <v>161</v>
      </c>
      <c r="C647" s="114" t="s">
        <v>150</v>
      </c>
      <c r="D647" s="114" t="s">
        <v>151</v>
      </c>
      <c r="E647" s="115" t="s">
        <v>626</v>
      </c>
      <c r="F647" s="116" t="n">
        <v>14</v>
      </c>
      <c r="G647" s="117"/>
      <c r="H647" s="118" t="n">
        <f aca="false">TRUNC(F647*G647,2)</f>
        <v>0</v>
      </c>
      <c r="I647" s="118" t="n">
        <f aca="false">TRUNC((1+'BDI '!$F$30)*H647,2)</f>
        <v>0</v>
      </c>
    </row>
    <row r="648" s="82" customFormat="true" ht="18.55" hidden="false" customHeight="false" outlineLevel="0" collapsed="false">
      <c r="A648" s="113" t="s">
        <v>627</v>
      </c>
      <c r="B648" s="113" t="s">
        <v>161</v>
      </c>
      <c r="C648" s="114" t="s">
        <v>150</v>
      </c>
      <c r="D648" s="114" t="s">
        <v>151</v>
      </c>
      <c r="E648" s="115" t="s">
        <v>628</v>
      </c>
      <c r="F648" s="116" t="n">
        <v>4</v>
      </c>
      <c r="G648" s="117"/>
      <c r="H648" s="118" t="n">
        <f aca="false">TRUNC(F648*G648,2)</f>
        <v>0</v>
      </c>
      <c r="I648" s="118" t="n">
        <f aca="false">TRUNC((1+'BDI '!$F$30)*H648,2)</f>
        <v>0</v>
      </c>
    </row>
    <row r="649" s="82" customFormat="true" ht="18.55" hidden="false" customHeight="false" outlineLevel="0" collapsed="false">
      <c r="A649" s="113" t="s">
        <v>629</v>
      </c>
      <c r="B649" s="113" t="s">
        <v>161</v>
      </c>
      <c r="C649" s="114" t="s">
        <v>150</v>
      </c>
      <c r="D649" s="114" t="s">
        <v>151</v>
      </c>
      <c r="E649" s="115" t="s">
        <v>630</v>
      </c>
      <c r="F649" s="116" t="n">
        <v>12</v>
      </c>
      <c r="G649" s="117"/>
      <c r="H649" s="118" t="n">
        <f aca="false">TRUNC(F649*G649,2)</f>
        <v>0</v>
      </c>
      <c r="I649" s="118" t="n">
        <f aca="false">TRUNC((1+'BDI '!$F$30)*H649,2)</f>
        <v>0</v>
      </c>
    </row>
    <row r="650" s="82" customFormat="true" ht="24.7" hidden="false" customHeight="false" outlineLevel="0" collapsed="false">
      <c r="A650" s="113" t="s">
        <v>631</v>
      </c>
      <c r="B650" s="113" t="s">
        <v>161</v>
      </c>
      <c r="C650" s="114" t="s">
        <v>150</v>
      </c>
      <c r="D650" s="114" t="s">
        <v>153</v>
      </c>
      <c r="E650" s="115" t="s">
        <v>632</v>
      </c>
      <c r="F650" s="116" t="n">
        <v>7.47</v>
      </c>
      <c r="G650" s="117"/>
      <c r="H650" s="118" t="n">
        <f aca="false">TRUNC(F650*G650,2)</f>
        <v>0</v>
      </c>
      <c r="I650" s="118" t="n">
        <f aca="false">TRUNC((1+'BDI '!$F$30)*H650,2)</f>
        <v>0</v>
      </c>
    </row>
    <row r="651" s="82" customFormat="true" ht="18.55" hidden="false" customHeight="false" outlineLevel="0" collapsed="false">
      <c r="A651" s="113" t="n">
        <v>95544</v>
      </c>
      <c r="B651" s="113" t="s">
        <v>149</v>
      </c>
      <c r="C651" s="114" t="s">
        <v>150</v>
      </c>
      <c r="D651" s="114" t="s">
        <v>151</v>
      </c>
      <c r="E651" s="115" t="s">
        <v>633</v>
      </c>
      <c r="F651" s="116" t="n">
        <v>55</v>
      </c>
      <c r="G651" s="117"/>
      <c r="H651" s="118" t="n">
        <f aca="false">TRUNC(F651*G651,2)</f>
        <v>0</v>
      </c>
      <c r="I651" s="118" t="n">
        <f aca="false">TRUNC((1+'BDI '!$F$30)*H651,2)</f>
        <v>0</v>
      </c>
    </row>
    <row r="652" s="82" customFormat="true" ht="18.55" hidden="false" customHeight="false" outlineLevel="0" collapsed="false">
      <c r="A652" s="113" t="s">
        <v>634</v>
      </c>
      <c r="B652" s="113" t="s">
        <v>161</v>
      </c>
      <c r="C652" s="114" t="s">
        <v>150</v>
      </c>
      <c r="D652" s="114" t="s">
        <v>151</v>
      </c>
      <c r="E652" s="115" t="s">
        <v>635</v>
      </c>
      <c r="F652" s="116" t="n">
        <v>46</v>
      </c>
      <c r="G652" s="117"/>
      <c r="H652" s="118" t="n">
        <f aca="false">TRUNC(F652*G652,2)</f>
        <v>0</v>
      </c>
      <c r="I652" s="118" t="n">
        <f aca="false">TRUNC((1+'BDI '!$F$30)*H652,2)</f>
        <v>0</v>
      </c>
    </row>
    <row r="653" s="82" customFormat="true" ht="18.55" hidden="false" customHeight="false" outlineLevel="0" collapsed="false">
      <c r="A653" s="113" t="s">
        <v>636</v>
      </c>
      <c r="B653" s="113" t="s">
        <v>161</v>
      </c>
      <c r="C653" s="114" t="s">
        <v>150</v>
      </c>
      <c r="D653" s="114" t="s">
        <v>151</v>
      </c>
      <c r="E653" s="115" t="s">
        <v>637</v>
      </c>
      <c r="F653" s="116" t="n">
        <v>46</v>
      </c>
      <c r="G653" s="117"/>
      <c r="H653" s="118" t="n">
        <f aca="false">TRUNC(F653*G653,2)</f>
        <v>0</v>
      </c>
      <c r="I653" s="118" t="n">
        <f aca="false">TRUNC((1+'BDI '!$F$30)*H653,2)</f>
        <v>0</v>
      </c>
    </row>
    <row r="654" s="82" customFormat="true" ht="24.7" hidden="false" customHeight="false" outlineLevel="0" collapsed="false">
      <c r="A654" s="113" t="n">
        <v>95547</v>
      </c>
      <c r="B654" s="113" t="s">
        <v>149</v>
      </c>
      <c r="C654" s="114" t="s">
        <v>150</v>
      </c>
      <c r="D654" s="114" t="s">
        <v>151</v>
      </c>
      <c r="E654" s="115" t="s">
        <v>638</v>
      </c>
      <c r="F654" s="116" t="n">
        <v>46</v>
      </c>
      <c r="G654" s="117"/>
      <c r="H654" s="118" t="n">
        <f aca="false">TRUNC(F654*G654,2)</f>
        <v>0</v>
      </c>
      <c r="I654" s="118" t="n">
        <f aca="false">TRUNC((1+'BDI '!$F$30)*H654,2)</f>
        <v>0</v>
      </c>
    </row>
    <row r="655" s="82" customFormat="true" ht="18.55" hidden="false" customHeight="false" outlineLevel="0" collapsed="false">
      <c r="A655" s="113" t="s">
        <v>639</v>
      </c>
      <c r="B655" s="113" t="s">
        <v>161</v>
      </c>
      <c r="C655" s="114" t="s">
        <v>150</v>
      </c>
      <c r="D655" s="114" t="s">
        <v>151</v>
      </c>
      <c r="E655" s="115" t="s">
        <v>640</v>
      </c>
      <c r="F655" s="116" t="n">
        <v>30</v>
      </c>
      <c r="G655" s="117"/>
      <c r="H655" s="118" t="n">
        <f aca="false">TRUNC(F655*G655,2)</f>
        <v>0</v>
      </c>
      <c r="I655" s="118" t="n">
        <f aca="false">TRUNC((1+'BDI '!$F$30)*H655,2)</f>
        <v>0</v>
      </c>
    </row>
    <row r="656" s="82" customFormat="true" ht="35.25" hidden="false" customHeight="false" outlineLevel="0" collapsed="false">
      <c r="A656" s="113" t="s">
        <v>641</v>
      </c>
      <c r="B656" s="113" t="s">
        <v>161</v>
      </c>
      <c r="C656" s="114" t="s">
        <v>150</v>
      </c>
      <c r="D656" s="114" t="s">
        <v>151</v>
      </c>
      <c r="E656" s="115" t="s">
        <v>642</v>
      </c>
      <c r="F656" s="116" t="n">
        <v>6</v>
      </c>
      <c r="G656" s="117"/>
      <c r="H656" s="118" t="n">
        <f aca="false">TRUNC(F656*G656,2)</f>
        <v>0</v>
      </c>
      <c r="I656" s="118" t="n">
        <f aca="false">TRUNC((1+'BDI '!$F$30)*H656,2)</f>
        <v>0</v>
      </c>
    </row>
    <row r="657" s="82" customFormat="true" ht="18.55" hidden="false" customHeight="false" outlineLevel="0" collapsed="false">
      <c r="A657" s="113" t="s">
        <v>643</v>
      </c>
      <c r="B657" s="113" t="s">
        <v>161</v>
      </c>
      <c r="C657" s="114" t="s">
        <v>150</v>
      </c>
      <c r="D657" s="114" t="s">
        <v>151</v>
      </c>
      <c r="E657" s="115" t="s">
        <v>644</v>
      </c>
      <c r="F657" s="116" t="n">
        <v>1</v>
      </c>
      <c r="G657" s="117"/>
      <c r="H657" s="118" t="n">
        <f aca="false">TRUNC(F657*G657,2)</f>
        <v>0</v>
      </c>
      <c r="I657" s="118" t="n">
        <f aca="false">TRUNC((1+'BDI '!$F$30)*H657,2)</f>
        <v>0</v>
      </c>
    </row>
    <row r="658" s="82" customFormat="true" ht="18.55" hidden="false" customHeight="false" outlineLevel="0" collapsed="false">
      <c r="A658" s="119"/>
      <c r="B658" s="120"/>
      <c r="C658" s="119"/>
      <c r="D658" s="119"/>
      <c r="E658" s="135" t="s">
        <v>623</v>
      </c>
      <c r="F658" s="136"/>
      <c r="G658" s="137" t="n">
        <f aca="false">H647+H648+H649+H650+H651+H652+H653+H654+H655+H656+H657</f>
        <v>0</v>
      </c>
      <c r="H658" s="137" t="n">
        <f aca="false">TRUNC(G658,2)</f>
        <v>0</v>
      </c>
      <c r="I658" s="137" t="n">
        <f aca="false">I646</f>
        <v>0</v>
      </c>
    </row>
    <row r="659" s="82" customFormat="true" ht="18.55" hidden="false" customHeight="false" outlineLevel="0" collapsed="false">
      <c r="A659" s="119"/>
      <c r="B659" s="120"/>
      <c r="C659" s="119"/>
      <c r="D659" s="119"/>
      <c r="E659" s="121" t="s">
        <v>595</v>
      </c>
      <c r="F659" s="122"/>
      <c r="G659" s="123" t="n">
        <f aca="false">H629+H633+H637+H641+H645+H658</f>
        <v>0</v>
      </c>
      <c r="H659" s="123" t="n">
        <f aca="false">TRUNC(G659,2)</f>
        <v>0</v>
      </c>
      <c r="I659" s="123" t="n">
        <f aca="false">I626</f>
        <v>0</v>
      </c>
    </row>
    <row r="660" s="82" customFormat="true" ht="18.55" hidden="false" customHeight="false" outlineLevel="0" collapsed="false">
      <c r="A660" s="119"/>
      <c r="B660" s="120"/>
      <c r="C660" s="119"/>
      <c r="D660" s="119"/>
      <c r="E660" s="128" t="s">
        <v>428</v>
      </c>
      <c r="F660" s="129"/>
      <c r="G660" s="130" t="n">
        <f aca="false">H516+H519+H548+H552+H558+H609+H625+H659</f>
        <v>0</v>
      </c>
      <c r="H660" s="130" t="n">
        <f aca="false">TRUNC(G660,2)</f>
        <v>0</v>
      </c>
      <c r="I660" s="130" t="n">
        <f aca="false">I490</f>
        <v>0</v>
      </c>
    </row>
    <row r="661" s="82" customFormat="true" ht="18.55" hidden="false" customHeight="false" outlineLevel="0" collapsed="false">
      <c r="A661" s="105" t="s">
        <v>645</v>
      </c>
      <c r="B661" s="105"/>
      <c r="C661" s="105" t="s">
        <v>144</v>
      </c>
      <c r="D661" s="106"/>
      <c r="E661" s="107" t="s">
        <v>646</v>
      </c>
      <c r="F661" s="106"/>
      <c r="G661" s="108" t="n">
        <f aca="false">G670</f>
        <v>0</v>
      </c>
      <c r="H661" s="108" t="n">
        <f aca="false">TRUNC(G661,2)</f>
        <v>0</v>
      </c>
      <c r="I661" s="108" t="n">
        <f aca="false">+I662+I666</f>
        <v>0</v>
      </c>
    </row>
    <row r="662" s="82" customFormat="true" ht="18.55" hidden="false" customHeight="false" outlineLevel="0" collapsed="false">
      <c r="A662" s="109" t="s">
        <v>647</v>
      </c>
      <c r="B662" s="109"/>
      <c r="C662" s="109" t="s">
        <v>144</v>
      </c>
      <c r="D662" s="110"/>
      <c r="E662" s="111" t="s">
        <v>648</v>
      </c>
      <c r="F662" s="110"/>
      <c r="G662" s="112" t="n">
        <f aca="false">G665</f>
        <v>0</v>
      </c>
      <c r="H662" s="112" t="n">
        <f aca="false">TRUNC(G662,2)</f>
        <v>0</v>
      </c>
      <c r="I662" s="112" t="n">
        <f aca="false">SUM(I663:I664)</f>
        <v>0</v>
      </c>
    </row>
    <row r="663" s="82" customFormat="true" ht="18.55" hidden="false" customHeight="false" outlineLevel="0" collapsed="false">
      <c r="A663" s="113" t="s">
        <v>649</v>
      </c>
      <c r="B663" s="113" t="s">
        <v>161</v>
      </c>
      <c r="C663" s="114" t="s">
        <v>150</v>
      </c>
      <c r="D663" s="114" t="s">
        <v>151</v>
      </c>
      <c r="E663" s="115" t="s">
        <v>650</v>
      </c>
      <c r="F663" s="116" t="n">
        <v>1</v>
      </c>
      <c r="G663" s="117"/>
      <c r="H663" s="118" t="n">
        <f aca="false">TRUNC(F663*G663,2)</f>
        <v>0</v>
      </c>
      <c r="I663" s="118" t="n">
        <f aca="false">TRUNC((1+'BDI '!$F$30)*H663,2)</f>
        <v>0</v>
      </c>
    </row>
    <row r="664" s="82" customFormat="true" ht="18.55" hidden="false" customHeight="false" outlineLevel="0" collapsed="false">
      <c r="A664" s="113" t="n">
        <v>97736</v>
      </c>
      <c r="B664" s="113" t="s">
        <v>149</v>
      </c>
      <c r="C664" s="114" t="s">
        <v>150</v>
      </c>
      <c r="D664" s="114" t="s">
        <v>180</v>
      </c>
      <c r="E664" s="115" t="s">
        <v>651</v>
      </c>
      <c r="F664" s="116" t="n">
        <v>0.84</v>
      </c>
      <c r="G664" s="117"/>
      <c r="H664" s="118" t="n">
        <f aca="false">TRUNC(F664*G664,2)</f>
        <v>0</v>
      </c>
      <c r="I664" s="118" t="n">
        <f aca="false">TRUNC((1+'BDI '!$F$30)*H664,2)</f>
        <v>0</v>
      </c>
    </row>
    <row r="665" s="82" customFormat="true" ht="18.55" hidden="false" customHeight="false" outlineLevel="0" collapsed="false">
      <c r="A665" s="119"/>
      <c r="B665" s="120"/>
      <c r="C665" s="119"/>
      <c r="D665" s="119"/>
      <c r="E665" s="121" t="s">
        <v>647</v>
      </c>
      <c r="F665" s="122"/>
      <c r="G665" s="123" t="n">
        <f aca="false">H663+H664</f>
        <v>0</v>
      </c>
      <c r="H665" s="123" t="n">
        <f aca="false">TRUNC(G665,2)</f>
        <v>0</v>
      </c>
      <c r="I665" s="123" t="n">
        <f aca="false">I662</f>
        <v>0</v>
      </c>
    </row>
    <row r="666" s="82" customFormat="true" ht="18.55" hidden="false" customHeight="false" outlineLevel="0" collapsed="false">
      <c r="A666" s="109" t="s">
        <v>652</v>
      </c>
      <c r="B666" s="109"/>
      <c r="C666" s="109" t="s">
        <v>144</v>
      </c>
      <c r="D666" s="110"/>
      <c r="E666" s="111" t="s">
        <v>653</v>
      </c>
      <c r="F666" s="110"/>
      <c r="G666" s="112" t="n">
        <f aca="false">G669</f>
        <v>0</v>
      </c>
      <c r="H666" s="112" t="n">
        <f aca="false">TRUNC(G666,2)</f>
        <v>0</v>
      </c>
      <c r="I666" s="112" t="n">
        <f aca="false">SUM(I667:I668)</f>
        <v>0</v>
      </c>
    </row>
    <row r="667" s="82" customFormat="true" ht="35.25" hidden="false" customHeight="false" outlineLevel="0" collapsed="false">
      <c r="A667" s="113" t="s">
        <v>654</v>
      </c>
      <c r="B667" s="113" t="s">
        <v>161</v>
      </c>
      <c r="C667" s="114" t="s">
        <v>150</v>
      </c>
      <c r="D667" s="114" t="s">
        <v>151</v>
      </c>
      <c r="E667" s="115" t="s">
        <v>655</v>
      </c>
      <c r="F667" s="116" t="n">
        <v>83</v>
      </c>
      <c r="G667" s="117"/>
      <c r="H667" s="118" t="n">
        <f aca="false">TRUNC(F667*G667,2)</f>
        <v>0</v>
      </c>
      <c r="I667" s="118" t="n">
        <f aca="false">TRUNC((1+'BDI '!$F$30)*H667,2)</f>
        <v>0</v>
      </c>
    </row>
    <row r="668" s="82" customFormat="true" ht="35.25" hidden="false" customHeight="false" outlineLevel="0" collapsed="false">
      <c r="A668" s="113" t="s">
        <v>656</v>
      </c>
      <c r="B668" s="113" t="s">
        <v>161</v>
      </c>
      <c r="C668" s="114" t="s">
        <v>150</v>
      </c>
      <c r="D668" s="114" t="s">
        <v>151</v>
      </c>
      <c r="E668" s="115" t="s">
        <v>657</v>
      </c>
      <c r="F668" s="116" t="n">
        <v>96</v>
      </c>
      <c r="G668" s="117"/>
      <c r="H668" s="118" t="n">
        <f aca="false">TRUNC(F668*G668,2)</f>
        <v>0</v>
      </c>
      <c r="I668" s="118" t="n">
        <f aca="false">TRUNC((1+'BDI '!$F$30)*H668,2)</f>
        <v>0</v>
      </c>
    </row>
    <row r="669" s="82" customFormat="true" ht="18.55" hidden="false" customHeight="false" outlineLevel="0" collapsed="false">
      <c r="A669" s="119"/>
      <c r="B669" s="120"/>
      <c r="C669" s="119"/>
      <c r="D669" s="119"/>
      <c r="E669" s="121" t="s">
        <v>652</v>
      </c>
      <c r="F669" s="122"/>
      <c r="G669" s="123" t="n">
        <f aca="false">H667+H668</f>
        <v>0</v>
      </c>
      <c r="H669" s="123" t="n">
        <f aca="false">TRUNC(G669,2)</f>
        <v>0</v>
      </c>
      <c r="I669" s="123" t="n">
        <f aca="false">I666</f>
        <v>0</v>
      </c>
    </row>
    <row r="670" s="82" customFormat="true" ht="18.55" hidden="false" customHeight="false" outlineLevel="0" collapsed="false">
      <c r="A670" s="119"/>
      <c r="B670" s="120"/>
      <c r="C670" s="119"/>
      <c r="D670" s="119"/>
      <c r="E670" s="128" t="s">
        <v>645</v>
      </c>
      <c r="F670" s="129"/>
      <c r="G670" s="130" t="n">
        <f aca="false">H665+H669</f>
        <v>0</v>
      </c>
      <c r="H670" s="130" t="n">
        <f aca="false">TRUNC(G670,2)</f>
        <v>0</v>
      </c>
      <c r="I670" s="130" t="n">
        <f aca="false">I661</f>
        <v>0</v>
      </c>
    </row>
    <row r="671" s="82" customFormat="true" ht="18.55" hidden="false" customHeight="false" outlineLevel="0" collapsed="false">
      <c r="A671" s="105" t="s">
        <v>658</v>
      </c>
      <c r="B671" s="105"/>
      <c r="C671" s="105" t="s">
        <v>144</v>
      </c>
      <c r="D671" s="106"/>
      <c r="E671" s="107" t="s">
        <v>659</v>
      </c>
      <c r="F671" s="106"/>
      <c r="G671" s="108" t="n">
        <f aca="false">G681</f>
        <v>0</v>
      </c>
      <c r="H671" s="108" t="n">
        <f aca="false">TRUNC(G671,2)</f>
        <v>0</v>
      </c>
      <c r="I671" s="108" t="n">
        <f aca="false">SUM(I672:I680)</f>
        <v>0</v>
      </c>
    </row>
    <row r="672" s="82" customFormat="true" ht="18.55" hidden="false" customHeight="false" outlineLevel="0" collapsed="false">
      <c r="A672" s="113" t="n">
        <v>98504</v>
      </c>
      <c r="B672" s="113" t="s">
        <v>149</v>
      </c>
      <c r="C672" s="114" t="s">
        <v>150</v>
      </c>
      <c r="D672" s="114" t="s">
        <v>153</v>
      </c>
      <c r="E672" s="115" t="s">
        <v>660</v>
      </c>
      <c r="F672" s="116" t="n">
        <v>4085</v>
      </c>
      <c r="G672" s="117"/>
      <c r="H672" s="118" t="n">
        <f aca="false">TRUNC(F672*G672,2)</f>
        <v>0</v>
      </c>
      <c r="I672" s="118" t="n">
        <f aca="false">TRUNC((1+'BDI '!$F$30)*H672,2)</f>
        <v>0</v>
      </c>
    </row>
    <row r="673" s="82" customFormat="true" ht="18.55" hidden="false" customHeight="false" outlineLevel="0" collapsed="false">
      <c r="A673" s="113" t="s">
        <v>661</v>
      </c>
      <c r="B673" s="113" t="s">
        <v>149</v>
      </c>
      <c r="C673" s="114" t="s">
        <v>150</v>
      </c>
      <c r="D673" s="114" t="s">
        <v>151</v>
      </c>
      <c r="E673" s="115" t="s">
        <v>662</v>
      </c>
      <c r="F673" s="116" t="n">
        <v>5</v>
      </c>
      <c r="G673" s="117"/>
      <c r="H673" s="118" t="n">
        <f aca="false">TRUNC(F673*G673,2)</f>
        <v>0</v>
      </c>
      <c r="I673" s="118" t="n">
        <f aca="false">TRUNC((1+'BDI '!$F$30)*H673,2)</f>
        <v>0</v>
      </c>
    </row>
    <row r="674" s="82" customFormat="true" ht="18.55" hidden="false" customHeight="false" outlineLevel="0" collapsed="false">
      <c r="A674" s="113" t="s">
        <v>663</v>
      </c>
      <c r="B674" s="113" t="s">
        <v>161</v>
      </c>
      <c r="C674" s="114" t="s">
        <v>150</v>
      </c>
      <c r="D674" s="114" t="s">
        <v>180</v>
      </c>
      <c r="E674" s="115" t="s">
        <v>664</v>
      </c>
      <c r="F674" s="116" t="n">
        <v>9.174</v>
      </c>
      <c r="G674" s="117"/>
      <c r="H674" s="118" t="n">
        <f aca="false">TRUNC(F674*G674,2)</f>
        <v>0</v>
      </c>
      <c r="I674" s="118" t="n">
        <f aca="false">TRUNC((1+'BDI '!$F$30)*H674,2)</f>
        <v>0</v>
      </c>
    </row>
    <row r="675" s="82" customFormat="true" ht="18.55" hidden="false" customHeight="false" outlineLevel="0" collapsed="false">
      <c r="A675" s="113" t="s">
        <v>665</v>
      </c>
      <c r="B675" s="113" t="s">
        <v>161</v>
      </c>
      <c r="C675" s="114" t="s">
        <v>150</v>
      </c>
      <c r="D675" s="114" t="s">
        <v>173</v>
      </c>
      <c r="E675" s="115" t="s">
        <v>666</v>
      </c>
      <c r="F675" s="116" t="n">
        <v>116.44</v>
      </c>
      <c r="G675" s="117"/>
      <c r="H675" s="118" t="n">
        <f aca="false">TRUNC(F675*G675,2)</f>
        <v>0</v>
      </c>
      <c r="I675" s="118" t="n">
        <f aca="false">TRUNC((1+'BDI '!$F$30)*H675,2)</f>
        <v>0</v>
      </c>
    </row>
    <row r="676" s="82" customFormat="true" ht="18.55" hidden="false" customHeight="false" outlineLevel="0" collapsed="false">
      <c r="A676" s="113" t="s">
        <v>667</v>
      </c>
      <c r="B676" s="113" t="s">
        <v>161</v>
      </c>
      <c r="C676" s="114" t="s">
        <v>150</v>
      </c>
      <c r="D676" s="114" t="s">
        <v>228</v>
      </c>
      <c r="E676" s="115" t="s">
        <v>668</v>
      </c>
      <c r="F676" s="116" t="n">
        <v>1346.4</v>
      </c>
      <c r="G676" s="117"/>
      <c r="H676" s="118" t="n">
        <f aca="false">TRUNC(F676*G676,2)</f>
        <v>0</v>
      </c>
      <c r="I676" s="118" t="n">
        <f aca="false">TRUNC((1+'BDI '!$F$30)*H676,2)</f>
        <v>0</v>
      </c>
    </row>
    <row r="677" s="82" customFormat="true" ht="18.55" hidden="false" customHeight="false" outlineLevel="0" collapsed="false">
      <c r="A677" s="113" t="s">
        <v>669</v>
      </c>
      <c r="B677" s="113" t="s">
        <v>161</v>
      </c>
      <c r="C677" s="114" t="s">
        <v>150</v>
      </c>
      <c r="D677" s="114" t="s">
        <v>151</v>
      </c>
      <c r="E677" s="115" t="s">
        <v>670</v>
      </c>
      <c r="F677" s="116" t="n">
        <v>24</v>
      </c>
      <c r="G677" s="117"/>
      <c r="H677" s="118" t="n">
        <f aca="false">TRUNC(F677*G677,2)</f>
        <v>0</v>
      </c>
      <c r="I677" s="118" t="n">
        <f aca="false">TRUNC((1+'BDI '!$F$30)*H677,2)</f>
        <v>0</v>
      </c>
    </row>
    <row r="678" s="82" customFormat="true" ht="18.55" hidden="false" customHeight="false" outlineLevel="0" collapsed="false">
      <c r="A678" s="113" t="s">
        <v>671</v>
      </c>
      <c r="B678" s="113" t="s">
        <v>161</v>
      </c>
      <c r="C678" s="114" t="s">
        <v>150</v>
      </c>
      <c r="D678" s="114" t="s">
        <v>151</v>
      </c>
      <c r="E678" s="115" t="s">
        <v>672</v>
      </c>
      <c r="F678" s="116" t="n">
        <v>24</v>
      </c>
      <c r="G678" s="117"/>
      <c r="H678" s="118" t="n">
        <f aca="false">TRUNC(F678*G678,2)</f>
        <v>0</v>
      </c>
      <c r="I678" s="118" t="n">
        <f aca="false">TRUNC((1+'BDI '!$F$30)*H678,2)</f>
        <v>0</v>
      </c>
    </row>
    <row r="679" s="82" customFormat="true" ht="18.55" hidden="false" customHeight="false" outlineLevel="0" collapsed="false">
      <c r="A679" s="113" t="s">
        <v>673</v>
      </c>
      <c r="B679" s="113" t="s">
        <v>161</v>
      </c>
      <c r="C679" s="114" t="s">
        <v>150</v>
      </c>
      <c r="D679" s="114" t="s">
        <v>151</v>
      </c>
      <c r="E679" s="115" t="s">
        <v>674</v>
      </c>
      <c r="F679" s="116" t="n">
        <v>1</v>
      </c>
      <c r="G679" s="117"/>
      <c r="H679" s="118" t="n">
        <f aca="false">TRUNC(F679*G679,2)</f>
        <v>0</v>
      </c>
      <c r="I679" s="118" t="n">
        <f aca="false">TRUNC((1+'BDI '!$F$30)*H679,2)</f>
        <v>0</v>
      </c>
    </row>
    <row r="680" s="82" customFormat="true" ht="18.55" hidden="false" customHeight="false" outlineLevel="0" collapsed="false">
      <c r="A680" s="113" t="s">
        <v>675</v>
      </c>
      <c r="B680" s="113" t="s">
        <v>161</v>
      </c>
      <c r="C680" s="114" t="s">
        <v>150</v>
      </c>
      <c r="D680" s="114" t="s">
        <v>151</v>
      </c>
      <c r="E680" s="115" t="s">
        <v>676</v>
      </c>
      <c r="F680" s="116" t="n">
        <v>3</v>
      </c>
      <c r="G680" s="117"/>
      <c r="H680" s="118" t="n">
        <f aca="false">TRUNC(F680*G680,2)</f>
        <v>0</v>
      </c>
      <c r="I680" s="118" t="n">
        <f aca="false">TRUNC((1+'BDI '!$F$30)*H680,2)</f>
        <v>0</v>
      </c>
    </row>
    <row r="681" s="82" customFormat="true" ht="18.55" hidden="false" customHeight="false" outlineLevel="0" collapsed="false">
      <c r="A681" s="119"/>
      <c r="B681" s="120"/>
      <c r="C681" s="119"/>
      <c r="D681" s="119"/>
      <c r="E681" s="128" t="s">
        <v>658</v>
      </c>
      <c r="F681" s="129"/>
      <c r="G681" s="130" t="n">
        <f aca="false">H672+H673+H674+H675+H676+H677+H678+H679+H680</f>
        <v>0</v>
      </c>
      <c r="H681" s="130" t="n">
        <f aca="false">TRUNC(G681,2)</f>
        <v>0</v>
      </c>
      <c r="I681" s="130" t="n">
        <f aca="false">I671</f>
        <v>0</v>
      </c>
    </row>
    <row r="682" s="82" customFormat="true" ht="18.55" hidden="false" customHeight="false" outlineLevel="0" collapsed="false">
      <c r="A682" s="119"/>
      <c r="B682" s="120"/>
      <c r="C682" s="119"/>
      <c r="D682" s="119"/>
      <c r="E682" s="138" t="s">
        <v>112</v>
      </c>
      <c r="F682" s="139"/>
      <c r="G682" s="140" t="n">
        <f aca="false">H660+H670+H681</f>
        <v>0</v>
      </c>
      <c r="H682" s="140" t="n">
        <f aca="false">TRUNC(G682,2)</f>
        <v>0</v>
      </c>
      <c r="I682" s="140" t="n">
        <f aca="false">I489</f>
        <v>0</v>
      </c>
    </row>
    <row r="683" s="82" customFormat="true" ht="18.55" hidden="false" customHeight="false" outlineLevel="0" collapsed="false">
      <c r="A683" s="101" t="s">
        <v>114</v>
      </c>
      <c r="B683" s="101"/>
      <c r="C683" s="101" t="s">
        <v>144</v>
      </c>
      <c r="D683" s="102"/>
      <c r="E683" s="103" t="s">
        <v>115</v>
      </c>
      <c r="F683" s="102"/>
      <c r="G683" s="104" t="n">
        <f aca="false">G913</f>
        <v>0</v>
      </c>
      <c r="H683" s="104" t="n">
        <f aca="false">TRUNC(G683,2)</f>
        <v>0</v>
      </c>
      <c r="I683" s="104" t="n">
        <f aca="false">+I684+I764+I813+I852+I905</f>
        <v>0</v>
      </c>
    </row>
    <row r="684" s="82" customFormat="true" ht="18.55" hidden="false" customHeight="false" outlineLevel="0" collapsed="false">
      <c r="A684" s="105" t="s">
        <v>677</v>
      </c>
      <c r="B684" s="105"/>
      <c r="C684" s="105" t="s">
        <v>144</v>
      </c>
      <c r="D684" s="106"/>
      <c r="E684" s="107" t="s">
        <v>678</v>
      </c>
      <c r="F684" s="106"/>
      <c r="G684" s="108" t="n">
        <f aca="false">G763</f>
        <v>0</v>
      </c>
      <c r="H684" s="108" t="n">
        <f aca="false">TRUNC(G684,2)</f>
        <v>0</v>
      </c>
      <c r="I684" s="108" t="n">
        <f aca="false">I685+I692+I750</f>
        <v>0</v>
      </c>
    </row>
    <row r="685" s="82" customFormat="true" ht="18.55" hidden="false" customHeight="false" outlineLevel="0" collapsed="false">
      <c r="A685" s="109" t="s">
        <v>679</v>
      </c>
      <c r="B685" s="109"/>
      <c r="C685" s="109" t="s">
        <v>144</v>
      </c>
      <c r="D685" s="110"/>
      <c r="E685" s="111" t="s">
        <v>680</v>
      </c>
      <c r="F685" s="110"/>
      <c r="G685" s="112" t="n">
        <f aca="false">G691</f>
        <v>0</v>
      </c>
      <c r="H685" s="112" t="n">
        <f aca="false">TRUNC(G685,2)</f>
        <v>0</v>
      </c>
      <c r="I685" s="112" t="n">
        <f aca="false">SUM(I686:I690)</f>
        <v>0</v>
      </c>
    </row>
    <row r="686" s="82" customFormat="true" ht="24.7" hidden="false" customHeight="false" outlineLevel="0" collapsed="false">
      <c r="A686" s="113" t="n">
        <v>95635</v>
      </c>
      <c r="B686" s="113" t="s">
        <v>149</v>
      </c>
      <c r="C686" s="114" t="s">
        <v>150</v>
      </c>
      <c r="D686" s="114" t="s">
        <v>151</v>
      </c>
      <c r="E686" s="115" t="s">
        <v>681</v>
      </c>
      <c r="F686" s="116" t="n">
        <v>1</v>
      </c>
      <c r="G686" s="117"/>
      <c r="H686" s="118" t="n">
        <f aca="false">TRUNC(F686*G686,2)</f>
        <v>0</v>
      </c>
      <c r="I686" s="118" t="n">
        <f aca="false">TRUNC((1+'BDI '!$F$30)*H686,2)</f>
        <v>0</v>
      </c>
    </row>
    <row r="687" s="82" customFormat="true" ht="18.55" hidden="false" customHeight="false" outlineLevel="0" collapsed="false">
      <c r="A687" s="113" t="n">
        <v>95675</v>
      </c>
      <c r="B687" s="113" t="s">
        <v>149</v>
      </c>
      <c r="C687" s="114" t="s">
        <v>150</v>
      </c>
      <c r="D687" s="114" t="s">
        <v>151</v>
      </c>
      <c r="E687" s="115" t="s">
        <v>682</v>
      </c>
      <c r="F687" s="116" t="n">
        <v>1</v>
      </c>
      <c r="G687" s="117"/>
      <c r="H687" s="118" t="n">
        <f aca="false">TRUNC(F687*G687,2)</f>
        <v>0</v>
      </c>
      <c r="I687" s="118" t="n">
        <f aca="false">TRUNC((1+'BDI '!$F$30)*H687,2)</f>
        <v>0</v>
      </c>
    </row>
    <row r="688" s="82" customFormat="true" ht="18.55" hidden="false" customHeight="false" outlineLevel="0" collapsed="false">
      <c r="A688" s="113" t="s">
        <v>683</v>
      </c>
      <c r="B688" s="113" t="s">
        <v>149</v>
      </c>
      <c r="C688" s="114" t="s">
        <v>150</v>
      </c>
      <c r="D688" s="114" t="s">
        <v>151</v>
      </c>
      <c r="E688" s="115" t="s">
        <v>684</v>
      </c>
      <c r="F688" s="116" t="n">
        <v>1</v>
      </c>
      <c r="G688" s="117"/>
      <c r="H688" s="118" t="n">
        <f aca="false">TRUNC(F688*G688,2)</f>
        <v>0</v>
      </c>
      <c r="I688" s="118" t="n">
        <f aca="false">TRUNC((1+'BDI '!$F$30)*H688,2)</f>
        <v>0</v>
      </c>
    </row>
    <row r="689" s="82" customFormat="true" ht="18.55" hidden="false" customHeight="false" outlineLevel="0" collapsed="false">
      <c r="A689" s="113" t="n">
        <v>89446</v>
      </c>
      <c r="B689" s="113" t="s">
        <v>149</v>
      </c>
      <c r="C689" s="114" t="s">
        <v>150</v>
      </c>
      <c r="D689" s="114" t="s">
        <v>173</v>
      </c>
      <c r="E689" s="115" t="s">
        <v>685</v>
      </c>
      <c r="F689" s="116" t="n">
        <v>18.08</v>
      </c>
      <c r="G689" s="117"/>
      <c r="H689" s="118" t="n">
        <f aca="false">TRUNC(F689*G689,2)</f>
        <v>0</v>
      </c>
      <c r="I689" s="118" t="n">
        <f aca="false">TRUNC((1+'BDI '!$F$30)*H689,2)</f>
        <v>0</v>
      </c>
    </row>
    <row r="690" s="82" customFormat="true" ht="18.55" hidden="false" customHeight="false" outlineLevel="0" collapsed="false">
      <c r="A690" s="113" t="n">
        <v>89481</v>
      </c>
      <c r="B690" s="113" t="s">
        <v>149</v>
      </c>
      <c r="C690" s="114" t="s">
        <v>150</v>
      </c>
      <c r="D690" s="114" t="s">
        <v>151</v>
      </c>
      <c r="E690" s="115" t="s">
        <v>686</v>
      </c>
      <c r="F690" s="116" t="n">
        <v>2</v>
      </c>
      <c r="G690" s="117"/>
      <c r="H690" s="118" t="n">
        <f aca="false">TRUNC(F690*G690,2)</f>
        <v>0</v>
      </c>
      <c r="I690" s="118" t="n">
        <f aca="false">TRUNC((1+'BDI '!$F$30)*H690,2)</f>
        <v>0</v>
      </c>
    </row>
    <row r="691" s="82" customFormat="true" ht="18.55" hidden="false" customHeight="false" outlineLevel="0" collapsed="false">
      <c r="A691" s="119"/>
      <c r="B691" s="120"/>
      <c r="C691" s="119"/>
      <c r="D691" s="119"/>
      <c r="E691" s="121" t="s">
        <v>679</v>
      </c>
      <c r="F691" s="122"/>
      <c r="G691" s="123" t="n">
        <f aca="false">H686+H687+H688+H689+H690</f>
        <v>0</v>
      </c>
      <c r="H691" s="123" t="n">
        <f aca="false">TRUNC(G691,2)</f>
        <v>0</v>
      </c>
      <c r="I691" s="123" t="n">
        <f aca="false">I685</f>
        <v>0</v>
      </c>
    </row>
    <row r="692" s="82" customFormat="true" ht="18.55" hidden="false" customHeight="false" outlineLevel="0" collapsed="false">
      <c r="A692" s="109" t="s">
        <v>687</v>
      </c>
      <c r="B692" s="109"/>
      <c r="C692" s="109" t="s">
        <v>144</v>
      </c>
      <c r="D692" s="110"/>
      <c r="E692" s="111" t="s">
        <v>688</v>
      </c>
      <c r="F692" s="110"/>
      <c r="G692" s="112" t="n">
        <f aca="false">G749</f>
        <v>0</v>
      </c>
      <c r="H692" s="112" t="n">
        <f aca="false">TRUNC(G692,2)</f>
        <v>0</v>
      </c>
      <c r="I692" s="112" t="n">
        <f aca="false">SUM(I693:I748)</f>
        <v>0</v>
      </c>
    </row>
    <row r="693" s="82" customFormat="true" ht="18.55" hidden="false" customHeight="false" outlineLevel="0" collapsed="false">
      <c r="A693" s="113" t="n">
        <v>89402</v>
      </c>
      <c r="B693" s="113" t="s">
        <v>149</v>
      </c>
      <c r="C693" s="114" t="s">
        <v>150</v>
      </c>
      <c r="D693" s="114" t="s">
        <v>173</v>
      </c>
      <c r="E693" s="115" t="s">
        <v>689</v>
      </c>
      <c r="F693" s="116" t="n">
        <v>688.63</v>
      </c>
      <c r="G693" s="117"/>
      <c r="H693" s="118" t="n">
        <f aca="false">TRUNC(F693*G693,2)</f>
        <v>0</v>
      </c>
      <c r="I693" s="118" t="n">
        <f aca="false">TRUNC((1+'BDI '!$F$30)*H693,2)</f>
        <v>0</v>
      </c>
    </row>
    <row r="694" s="82" customFormat="true" ht="18.55" hidden="false" customHeight="false" outlineLevel="0" collapsed="false">
      <c r="A694" s="113" t="n">
        <v>89357</v>
      </c>
      <c r="B694" s="113" t="s">
        <v>149</v>
      </c>
      <c r="C694" s="114" t="s">
        <v>150</v>
      </c>
      <c r="D694" s="114" t="s">
        <v>173</v>
      </c>
      <c r="E694" s="115" t="s">
        <v>690</v>
      </c>
      <c r="F694" s="116" t="n">
        <v>196.16</v>
      </c>
      <c r="G694" s="117"/>
      <c r="H694" s="118" t="n">
        <f aca="false">TRUNC(F694*G694,2)</f>
        <v>0</v>
      </c>
      <c r="I694" s="118" t="n">
        <f aca="false">TRUNC((1+'BDI '!$F$30)*H694,2)</f>
        <v>0</v>
      </c>
    </row>
    <row r="695" s="82" customFormat="true" ht="18.55" hidden="false" customHeight="false" outlineLevel="0" collapsed="false">
      <c r="A695" s="113" t="n">
        <v>89448</v>
      </c>
      <c r="B695" s="113" t="s">
        <v>149</v>
      </c>
      <c r="C695" s="114" t="s">
        <v>150</v>
      </c>
      <c r="D695" s="114" t="s">
        <v>173</v>
      </c>
      <c r="E695" s="115" t="s">
        <v>691</v>
      </c>
      <c r="F695" s="116" t="n">
        <v>15.2</v>
      </c>
      <c r="G695" s="117"/>
      <c r="H695" s="118" t="n">
        <f aca="false">TRUNC(F695*G695,2)</f>
        <v>0</v>
      </c>
      <c r="I695" s="118" t="n">
        <f aca="false">TRUNC((1+'BDI '!$F$30)*H695,2)</f>
        <v>0</v>
      </c>
    </row>
    <row r="696" s="82" customFormat="true" ht="18.55" hidden="false" customHeight="false" outlineLevel="0" collapsed="false">
      <c r="A696" s="113" t="n">
        <v>89449</v>
      </c>
      <c r="B696" s="113" t="s">
        <v>149</v>
      </c>
      <c r="C696" s="114" t="s">
        <v>150</v>
      </c>
      <c r="D696" s="114" t="s">
        <v>173</v>
      </c>
      <c r="E696" s="115" t="s">
        <v>692</v>
      </c>
      <c r="F696" s="116" t="n">
        <v>314.05</v>
      </c>
      <c r="G696" s="117"/>
      <c r="H696" s="118" t="n">
        <f aca="false">TRUNC(F696*G696,2)</f>
        <v>0</v>
      </c>
      <c r="I696" s="118" t="n">
        <f aca="false">TRUNC((1+'BDI '!$F$30)*H696,2)</f>
        <v>0</v>
      </c>
    </row>
    <row r="697" s="82" customFormat="true" ht="18.55" hidden="false" customHeight="false" outlineLevel="0" collapsed="false">
      <c r="A697" s="113" t="n">
        <v>89451</v>
      </c>
      <c r="B697" s="113" t="s">
        <v>149</v>
      </c>
      <c r="C697" s="114" t="s">
        <v>150</v>
      </c>
      <c r="D697" s="114" t="s">
        <v>173</v>
      </c>
      <c r="E697" s="115" t="s">
        <v>693</v>
      </c>
      <c r="F697" s="116" t="n">
        <v>293.19</v>
      </c>
      <c r="G697" s="117"/>
      <c r="H697" s="118" t="n">
        <f aca="false">TRUNC(F697*G697,2)</f>
        <v>0</v>
      </c>
      <c r="I697" s="118" t="n">
        <f aca="false">TRUNC((1+'BDI '!$F$30)*H697,2)</f>
        <v>0</v>
      </c>
    </row>
    <row r="698" s="82" customFormat="true" ht="24.7" hidden="false" customHeight="false" outlineLevel="0" collapsed="false">
      <c r="A698" s="113" t="n">
        <v>90374</v>
      </c>
      <c r="B698" s="113" t="s">
        <v>149</v>
      </c>
      <c r="C698" s="114" t="s">
        <v>150</v>
      </c>
      <c r="D698" s="114" t="s">
        <v>151</v>
      </c>
      <c r="E698" s="115" t="s">
        <v>694</v>
      </c>
      <c r="F698" s="116" t="n">
        <v>158</v>
      </c>
      <c r="G698" s="117"/>
      <c r="H698" s="118" t="n">
        <f aca="false">TRUNC(F698*G698,2)</f>
        <v>0</v>
      </c>
      <c r="I698" s="118" t="n">
        <f aca="false">TRUNC((1+'BDI '!$F$30)*H698,2)</f>
        <v>0</v>
      </c>
    </row>
    <row r="699" s="82" customFormat="true" ht="24.7" hidden="false" customHeight="false" outlineLevel="0" collapsed="false">
      <c r="A699" s="113" t="n">
        <v>89366</v>
      </c>
      <c r="B699" s="113" t="s">
        <v>149</v>
      </c>
      <c r="C699" s="114" t="s">
        <v>150</v>
      </c>
      <c r="D699" s="114" t="s">
        <v>151</v>
      </c>
      <c r="E699" s="115" t="s">
        <v>695</v>
      </c>
      <c r="F699" s="116" t="n">
        <v>108</v>
      </c>
      <c r="G699" s="117"/>
      <c r="H699" s="118" t="n">
        <f aca="false">TRUNC(F699*G699,2)</f>
        <v>0</v>
      </c>
      <c r="I699" s="118" t="n">
        <f aca="false">TRUNC((1+'BDI '!$F$30)*H699,2)</f>
        <v>0</v>
      </c>
    </row>
    <row r="700" s="82" customFormat="true" ht="24.7" hidden="false" customHeight="false" outlineLevel="0" collapsed="false">
      <c r="A700" s="113" t="n">
        <v>89427</v>
      </c>
      <c r="B700" s="113" t="s">
        <v>149</v>
      </c>
      <c r="C700" s="114" t="s">
        <v>150</v>
      </c>
      <c r="D700" s="114" t="s">
        <v>151</v>
      </c>
      <c r="E700" s="115" t="s">
        <v>696</v>
      </c>
      <c r="F700" s="116" t="n">
        <v>1</v>
      </c>
      <c r="G700" s="117"/>
      <c r="H700" s="118" t="n">
        <f aca="false">TRUNC(F700*G700,2)</f>
        <v>0</v>
      </c>
      <c r="I700" s="118" t="n">
        <f aca="false">TRUNC((1+'BDI '!$F$30)*H700,2)</f>
        <v>0</v>
      </c>
    </row>
    <row r="701" s="82" customFormat="true" ht="24.7" hidden="false" customHeight="false" outlineLevel="0" collapsed="false">
      <c r="A701" s="113" t="n">
        <v>89445</v>
      </c>
      <c r="B701" s="113" t="s">
        <v>149</v>
      </c>
      <c r="C701" s="114" t="s">
        <v>150</v>
      </c>
      <c r="D701" s="114" t="s">
        <v>151</v>
      </c>
      <c r="E701" s="115" t="s">
        <v>697</v>
      </c>
      <c r="F701" s="116" t="n">
        <v>9</v>
      </c>
      <c r="G701" s="117"/>
      <c r="H701" s="118" t="n">
        <f aca="false">TRUNC(F701*G701,2)</f>
        <v>0</v>
      </c>
      <c r="I701" s="118" t="n">
        <f aca="false">TRUNC((1+'BDI '!$F$30)*H701,2)</f>
        <v>0</v>
      </c>
    </row>
    <row r="702" s="82" customFormat="true" ht="18.55" hidden="false" customHeight="false" outlineLevel="0" collapsed="false">
      <c r="A702" s="113" t="n">
        <v>89627</v>
      </c>
      <c r="B702" s="113" t="s">
        <v>149</v>
      </c>
      <c r="C702" s="114" t="s">
        <v>150</v>
      </c>
      <c r="D702" s="114" t="s">
        <v>151</v>
      </c>
      <c r="E702" s="115" t="s">
        <v>698</v>
      </c>
      <c r="F702" s="116" t="n">
        <v>22</v>
      </c>
      <c r="G702" s="117"/>
      <c r="H702" s="118" t="n">
        <f aca="false">TRUNC(F702*G702,2)</f>
        <v>0</v>
      </c>
      <c r="I702" s="118" t="n">
        <f aca="false">TRUNC((1+'BDI '!$F$30)*H702,2)</f>
        <v>0</v>
      </c>
    </row>
    <row r="703" s="82" customFormat="true" ht="18.55" hidden="false" customHeight="false" outlineLevel="0" collapsed="false">
      <c r="A703" s="113" t="s">
        <v>699</v>
      </c>
      <c r="B703" s="113" t="s">
        <v>149</v>
      </c>
      <c r="C703" s="114" t="s">
        <v>150</v>
      </c>
      <c r="D703" s="114" t="s">
        <v>151</v>
      </c>
      <c r="E703" s="115" t="s">
        <v>700</v>
      </c>
      <c r="F703" s="116" t="n">
        <v>6</v>
      </c>
      <c r="G703" s="117"/>
      <c r="H703" s="118" t="n">
        <f aca="false">TRUNC(F703*G703,2)</f>
        <v>0</v>
      </c>
      <c r="I703" s="118" t="n">
        <f aca="false">TRUNC((1+'BDI '!$F$30)*H703,2)</f>
        <v>0</v>
      </c>
    </row>
    <row r="704" s="82" customFormat="true" ht="18.55" hidden="false" customHeight="false" outlineLevel="0" collapsed="false">
      <c r="A704" s="113" t="n">
        <v>89630</v>
      </c>
      <c r="B704" s="113" t="s">
        <v>149</v>
      </c>
      <c r="C704" s="114" t="s">
        <v>150</v>
      </c>
      <c r="D704" s="114" t="s">
        <v>151</v>
      </c>
      <c r="E704" s="115" t="s">
        <v>701</v>
      </c>
      <c r="F704" s="116" t="n">
        <v>7</v>
      </c>
      <c r="G704" s="117"/>
      <c r="H704" s="118" t="n">
        <f aca="false">TRUNC(F704*G704,2)</f>
        <v>0</v>
      </c>
      <c r="I704" s="118" t="n">
        <f aca="false">TRUNC((1+'BDI '!$F$30)*H704,2)</f>
        <v>0</v>
      </c>
    </row>
    <row r="705" s="82" customFormat="true" ht="18.55" hidden="false" customHeight="false" outlineLevel="0" collapsed="false">
      <c r="A705" s="113" t="n">
        <v>89395</v>
      </c>
      <c r="B705" s="113" t="s">
        <v>149</v>
      </c>
      <c r="C705" s="114" t="s">
        <v>150</v>
      </c>
      <c r="D705" s="114" t="s">
        <v>151</v>
      </c>
      <c r="E705" s="115" t="s">
        <v>702</v>
      </c>
      <c r="F705" s="116" t="n">
        <v>88</v>
      </c>
      <c r="G705" s="117"/>
      <c r="H705" s="118" t="n">
        <f aca="false">TRUNC(F705*G705,2)</f>
        <v>0</v>
      </c>
      <c r="I705" s="118" t="n">
        <f aca="false">TRUNC((1+'BDI '!$F$30)*H705,2)</f>
        <v>0</v>
      </c>
    </row>
    <row r="706" s="82" customFormat="true" ht="18.55" hidden="false" customHeight="false" outlineLevel="0" collapsed="false">
      <c r="A706" s="113" t="n">
        <v>89398</v>
      </c>
      <c r="B706" s="113" t="s">
        <v>149</v>
      </c>
      <c r="C706" s="114" t="s">
        <v>150</v>
      </c>
      <c r="D706" s="114" t="s">
        <v>151</v>
      </c>
      <c r="E706" s="115" t="s">
        <v>703</v>
      </c>
      <c r="F706" s="116" t="n">
        <v>4</v>
      </c>
      <c r="G706" s="117"/>
      <c r="H706" s="118" t="n">
        <f aca="false">TRUNC(F706*G706,2)</f>
        <v>0</v>
      </c>
      <c r="I706" s="118" t="n">
        <f aca="false">TRUNC((1+'BDI '!$F$30)*H706,2)</f>
        <v>0</v>
      </c>
    </row>
    <row r="707" s="82" customFormat="true" ht="18.55" hidden="false" customHeight="false" outlineLevel="0" collapsed="false">
      <c r="A707" s="113" t="n">
        <v>89625</v>
      </c>
      <c r="B707" s="113" t="s">
        <v>149</v>
      </c>
      <c r="C707" s="114" t="s">
        <v>150</v>
      </c>
      <c r="D707" s="114" t="s">
        <v>151</v>
      </c>
      <c r="E707" s="115" t="s">
        <v>704</v>
      </c>
      <c r="F707" s="116" t="n">
        <v>8</v>
      </c>
      <c r="G707" s="117"/>
      <c r="H707" s="118" t="n">
        <f aca="false">TRUNC(F707*G707,2)</f>
        <v>0</v>
      </c>
      <c r="I707" s="118" t="n">
        <f aca="false">TRUNC((1+'BDI '!$F$30)*H707,2)</f>
        <v>0</v>
      </c>
    </row>
    <row r="708" s="82" customFormat="true" ht="18.55" hidden="false" customHeight="false" outlineLevel="0" collapsed="false">
      <c r="A708" s="113" t="n">
        <v>89629</v>
      </c>
      <c r="B708" s="113" t="s">
        <v>149</v>
      </c>
      <c r="C708" s="114" t="s">
        <v>150</v>
      </c>
      <c r="D708" s="114" t="s">
        <v>151</v>
      </c>
      <c r="E708" s="115" t="s">
        <v>705</v>
      </c>
      <c r="F708" s="116" t="n">
        <v>8</v>
      </c>
      <c r="G708" s="117"/>
      <c r="H708" s="118" t="n">
        <f aca="false">TRUNC(F708*G708,2)</f>
        <v>0</v>
      </c>
      <c r="I708" s="118" t="n">
        <f aca="false">TRUNC((1+'BDI '!$F$30)*H708,2)</f>
        <v>0</v>
      </c>
    </row>
    <row r="709" s="82" customFormat="true" ht="18.55" hidden="false" customHeight="false" outlineLevel="0" collapsed="false">
      <c r="A709" s="113" t="n">
        <v>89378</v>
      </c>
      <c r="B709" s="113" t="s">
        <v>149</v>
      </c>
      <c r="C709" s="114" t="s">
        <v>150</v>
      </c>
      <c r="D709" s="114" t="s">
        <v>151</v>
      </c>
      <c r="E709" s="115" t="s">
        <v>706</v>
      </c>
      <c r="F709" s="116" t="n">
        <v>3</v>
      </c>
      <c r="G709" s="117"/>
      <c r="H709" s="118" t="n">
        <f aca="false">TRUNC(F709*G709,2)</f>
        <v>0</v>
      </c>
      <c r="I709" s="118" t="n">
        <f aca="false">TRUNC((1+'BDI '!$F$30)*H709,2)</f>
        <v>0</v>
      </c>
    </row>
    <row r="710" s="82" customFormat="true" ht="18.55" hidden="false" customHeight="false" outlineLevel="0" collapsed="false">
      <c r="A710" s="113" t="n">
        <v>89386</v>
      </c>
      <c r="B710" s="113" t="s">
        <v>149</v>
      </c>
      <c r="C710" s="114" t="s">
        <v>150</v>
      </c>
      <c r="D710" s="114" t="s">
        <v>151</v>
      </c>
      <c r="E710" s="115" t="s">
        <v>707</v>
      </c>
      <c r="F710" s="116" t="n">
        <v>1</v>
      </c>
      <c r="G710" s="117"/>
      <c r="H710" s="118" t="n">
        <f aca="false">TRUNC(F710*G710,2)</f>
        <v>0</v>
      </c>
      <c r="I710" s="118" t="n">
        <f aca="false">TRUNC((1+'BDI '!$F$30)*H710,2)</f>
        <v>0</v>
      </c>
    </row>
    <row r="711" s="82" customFormat="true" ht="18.55" hidden="false" customHeight="false" outlineLevel="0" collapsed="false">
      <c r="A711" s="113" t="n">
        <v>89575</v>
      </c>
      <c r="B711" s="113" t="s">
        <v>149</v>
      </c>
      <c r="C711" s="114" t="s">
        <v>150</v>
      </c>
      <c r="D711" s="114" t="s">
        <v>151</v>
      </c>
      <c r="E711" s="115" t="s">
        <v>708</v>
      </c>
      <c r="F711" s="116" t="n">
        <v>8</v>
      </c>
      <c r="G711" s="117"/>
      <c r="H711" s="118" t="n">
        <f aca="false">TRUNC(F711*G711,2)</f>
        <v>0</v>
      </c>
      <c r="I711" s="118" t="n">
        <f aca="false">TRUNC((1+'BDI '!$F$30)*H711,2)</f>
        <v>0</v>
      </c>
    </row>
    <row r="712" s="82" customFormat="true" ht="18.55" hidden="false" customHeight="false" outlineLevel="0" collapsed="false">
      <c r="A712" s="113" t="n">
        <v>89611</v>
      </c>
      <c r="B712" s="113" t="s">
        <v>149</v>
      </c>
      <c r="C712" s="114" t="s">
        <v>150</v>
      </c>
      <c r="D712" s="114" t="s">
        <v>151</v>
      </c>
      <c r="E712" s="115" t="s">
        <v>709</v>
      </c>
      <c r="F712" s="116" t="n">
        <v>7</v>
      </c>
      <c r="G712" s="117"/>
      <c r="H712" s="118" t="n">
        <f aca="false">TRUNC(F712*G712,2)</f>
        <v>0</v>
      </c>
      <c r="I712" s="118" t="n">
        <f aca="false">TRUNC((1+'BDI '!$F$30)*H712,2)</f>
        <v>0</v>
      </c>
    </row>
    <row r="713" s="82" customFormat="true" ht="24.7" hidden="false" customHeight="false" outlineLevel="0" collapsed="false">
      <c r="A713" s="113" t="n">
        <v>89362</v>
      </c>
      <c r="B713" s="113" t="s">
        <v>149</v>
      </c>
      <c r="C713" s="114" t="s">
        <v>150</v>
      </c>
      <c r="D713" s="114" t="s">
        <v>151</v>
      </c>
      <c r="E713" s="115" t="s">
        <v>710</v>
      </c>
      <c r="F713" s="116" t="n">
        <v>181</v>
      </c>
      <c r="G713" s="117"/>
      <c r="H713" s="118" t="n">
        <f aca="false">TRUNC(F713*G713,2)</f>
        <v>0</v>
      </c>
      <c r="I713" s="118" t="n">
        <f aca="false">TRUNC((1+'BDI '!$F$30)*H713,2)</f>
        <v>0</v>
      </c>
    </row>
    <row r="714" s="82" customFormat="true" ht="24.7" hidden="false" customHeight="false" outlineLevel="0" collapsed="false">
      <c r="A714" s="113" t="n">
        <v>89413</v>
      </c>
      <c r="B714" s="113" t="s">
        <v>149</v>
      </c>
      <c r="C714" s="114" t="s">
        <v>150</v>
      </c>
      <c r="D714" s="114" t="s">
        <v>151</v>
      </c>
      <c r="E714" s="115" t="s">
        <v>711</v>
      </c>
      <c r="F714" s="116" t="n">
        <v>7</v>
      </c>
      <c r="G714" s="117"/>
      <c r="H714" s="118" t="n">
        <f aca="false">TRUNC(F714*G714,2)</f>
        <v>0</v>
      </c>
      <c r="I714" s="118" t="n">
        <f aca="false">TRUNC((1+'BDI '!$F$30)*H714,2)</f>
        <v>0</v>
      </c>
    </row>
    <row r="715" s="82" customFormat="true" ht="18.55" hidden="false" customHeight="false" outlineLevel="0" collapsed="false">
      <c r="A715" s="113" t="n">
        <v>89501</v>
      </c>
      <c r="B715" s="113" t="s">
        <v>149</v>
      </c>
      <c r="C715" s="114" t="s">
        <v>150</v>
      </c>
      <c r="D715" s="114" t="s">
        <v>151</v>
      </c>
      <c r="E715" s="115" t="s">
        <v>712</v>
      </c>
      <c r="F715" s="116" t="n">
        <v>33</v>
      </c>
      <c r="G715" s="117"/>
      <c r="H715" s="118" t="n">
        <f aca="false">TRUNC(F715*G715,2)</f>
        <v>0</v>
      </c>
      <c r="I715" s="118" t="n">
        <f aca="false">TRUNC((1+'BDI '!$F$30)*H715,2)</f>
        <v>0</v>
      </c>
    </row>
    <row r="716" s="82" customFormat="true" ht="18.55" hidden="false" customHeight="false" outlineLevel="0" collapsed="false">
      <c r="A716" s="113" t="n">
        <v>89513</v>
      </c>
      <c r="B716" s="113" t="s">
        <v>149</v>
      </c>
      <c r="C716" s="114" t="s">
        <v>150</v>
      </c>
      <c r="D716" s="114" t="s">
        <v>151</v>
      </c>
      <c r="E716" s="115" t="s">
        <v>713</v>
      </c>
      <c r="F716" s="116" t="n">
        <v>20</v>
      </c>
      <c r="G716" s="117"/>
      <c r="H716" s="118" t="n">
        <f aca="false">TRUNC(F716*G716,2)</f>
        <v>0</v>
      </c>
      <c r="I716" s="118" t="n">
        <f aca="false">TRUNC((1+'BDI '!$F$30)*H716,2)</f>
        <v>0</v>
      </c>
    </row>
    <row r="717" s="82" customFormat="true" ht="18.55" hidden="false" customHeight="false" outlineLevel="0" collapsed="false">
      <c r="A717" s="113" t="s">
        <v>714</v>
      </c>
      <c r="B717" s="113" t="s">
        <v>149</v>
      </c>
      <c r="C717" s="114" t="s">
        <v>150</v>
      </c>
      <c r="D717" s="114" t="s">
        <v>151</v>
      </c>
      <c r="E717" s="115" t="s">
        <v>715</v>
      </c>
      <c r="F717" s="116" t="n">
        <v>9</v>
      </c>
      <c r="G717" s="117"/>
      <c r="H717" s="118" t="n">
        <f aca="false">TRUNC(F717*G717,2)</f>
        <v>0</v>
      </c>
      <c r="I717" s="118" t="n">
        <f aca="false">TRUNC((1+'BDI '!$F$30)*H717,2)</f>
        <v>0</v>
      </c>
    </row>
    <row r="718" s="82" customFormat="true" ht="24.7" hidden="false" customHeight="false" outlineLevel="0" collapsed="false">
      <c r="A718" s="113" t="n">
        <v>89409</v>
      </c>
      <c r="B718" s="113" t="s">
        <v>149</v>
      </c>
      <c r="C718" s="114" t="s">
        <v>150</v>
      </c>
      <c r="D718" s="114" t="s">
        <v>151</v>
      </c>
      <c r="E718" s="115" t="s">
        <v>716</v>
      </c>
      <c r="F718" s="116" t="n">
        <v>12</v>
      </c>
      <c r="G718" s="117"/>
      <c r="H718" s="118" t="n">
        <f aca="false">TRUNC(F718*G718,2)</f>
        <v>0</v>
      </c>
      <c r="I718" s="118" t="n">
        <f aca="false">TRUNC((1+'BDI '!$F$30)*H718,2)</f>
        <v>0</v>
      </c>
    </row>
    <row r="719" s="82" customFormat="true" ht="18.55" hidden="false" customHeight="false" outlineLevel="0" collapsed="false">
      <c r="A719" s="113" t="n">
        <v>89502</v>
      </c>
      <c r="B719" s="113" t="s">
        <v>149</v>
      </c>
      <c r="C719" s="114" t="s">
        <v>150</v>
      </c>
      <c r="D719" s="114" t="s">
        <v>151</v>
      </c>
      <c r="E719" s="115" t="s">
        <v>717</v>
      </c>
      <c r="F719" s="116" t="n">
        <v>1</v>
      </c>
      <c r="G719" s="117"/>
      <c r="H719" s="118" t="n">
        <f aca="false">TRUNC(F719*G719,2)</f>
        <v>0</v>
      </c>
      <c r="I719" s="118" t="n">
        <f aca="false">TRUNC((1+'BDI '!$F$30)*H719,2)</f>
        <v>0</v>
      </c>
    </row>
    <row r="720" s="82" customFormat="true" ht="18.55" hidden="false" customHeight="false" outlineLevel="0" collapsed="false">
      <c r="A720" s="113" t="n">
        <v>89515</v>
      </c>
      <c r="B720" s="113" t="s">
        <v>149</v>
      </c>
      <c r="C720" s="114" t="s">
        <v>150</v>
      </c>
      <c r="D720" s="114" t="s">
        <v>151</v>
      </c>
      <c r="E720" s="115" t="s">
        <v>718</v>
      </c>
      <c r="F720" s="116" t="n">
        <v>3</v>
      </c>
      <c r="G720" s="117"/>
      <c r="H720" s="118" t="n">
        <f aca="false">TRUNC(F720*G720,2)</f>
        <v>0</v>
      </c>
      <c r="I720" s="118" t="n">
        <f aca="false">TRUNC((1+'BDI '!$F$30)*H720,2)</f>
        <v>0</v>
      </c>
    </row>
    <row r="721" s="82" customFormat="true" ht="24.7" hidden="false" customHeight="false" outlineLevel="0" collapsed="false">
      <c r="A721" s="113" t="n">
        <v>89380</v>
      </c>
      <c r="B721" s="113" t="s">
        <v>149</v>
      </c>
      <c r="C721" s="114" t="s">
        <v>150</v>
      </c>
      <c r="D721" s="114" t="s">
        <v>151</v>
      </c>
      <c r="E721" s="115" t="s">
        <v>719</v>
      </c>
      <c r="F721" s="116" t="n">
        <v>7</v>
      </c>
      <c r="G721" s="117"/>
      <c r="H721" s="118" t="n">
        <f aca="false">TRUNC(F721*G721,2)</f>
        <v>0</v>
      </c>
      <c r="I721" s="118" t="n">
        <f aca="false">TRUNC((1+'BDI '!$F$30)*H721,2)</f>
        <v>0</v>
      </c>
    </row>
    <row r="722" s="82" customFormat="true" ht="24.7" hidden="false" customHeight="false" outlineLevel="0" collapsed="false">
      <c r="A722" s="113" t="n">
        <v>89579</v>
      </c>
      <c r="B722" s="113" t="s">
        <v>149</v>
      </c>
      <c r="C722" s="114" t="s">
        <v>150</v>
      </c>
      <c r="D722" s="114" t="s">
        <v>151</v>
      </c>
      <c r="E722" s="115" t="s">
        <v>720</v>
      </c>
      <c r="F722" s="116" t="n">
        <v>17</v>
      </c>
      <c r="G722" s="117"/>
      <c r="H722" s="118" t="n">
        <f aca="false">TRUNC(F722*G722,2)</f>
        <v>0</v>
      </c>
      <c r="I722" s="118" t="n">
        <f aca="false">TRUNC((1+'BDI '!$F$30)*H722,2)</f>
        <v>0</v>
      </c>
    </row>
    <row r="723" s="82" customFormat="true" ht="18.55" hidden="false" customHeight="false" outlineLevel="0" collapsed="false">
      <c r="A723" s="113" t="s">
        <v>721</v>
      </c>
      <c r="B723" s="113" t="s">
        <v>149</v>
      </c>
      <c r="C723" s="114" t="s">
        <v>150</v>
      </c>
      <c r="D723" s="114" t="s">
        <v>151</v>
      </c>
      <c r="E723" s="115" t="s">
        <v>722</v>
      </c>
      <c r="F723" s="116" t="n">
        <v>7</v>
      </c>
      <c r="G723" s="117"/>
      <c r="H723" s="118" t="n">
        <f aca="false">TRUNC(F723*G723,2)</f>
        <v>0</v>
      </c>
      <c r="I723" s="118" t="n">
        <f aca="false">TRUNC((1+'BDI '!$F$30)*H723,2)</f>
        <v>0</v>
      </c>
    </row>
    <row r="724" s="82" customFormat="true" ht="18.55" hidden="false" customHeight="false" outlineLevel="0" collapsed="false">
      <c r="A724" s="113" t="s">
        <v>723</v>
      </c>
      <c r="B724" s="113" t="s">
        <v>149</v>
      </c>
      <c r="C724" s="114" t="s">
        <v>150</v>
      </c>
      <c r="D724" s="114" t="s">
        <v>151</v>
      </c>
      <c r="E724" s="115" t="s">
        <v>724</v>
      </c>
      <c r="F724" s="116" t="n">
        <v>1</v>
      </c>
      <c r="G724" s="117"/>
      <c r="H724" s="118" t="n">
        <f aca="false">TRUNC(F724*G724,2)</f>
        <v>0</v>
      </c>
      <c r="I724" s="118" t="n">
        <f aca="false">TRUNC((1+'BDI '!$F$30)*H724,2)</f>
        <v>0</v>
      </c>
    </row>
    <row r="725" s="82" customFormat="true" ht="18.55" hidden="false" customHeight="false" outlineLevel="0" collapsed="false">
      <c r="A725" s="113" t="s">
        <v>725</v>
      </c>
      <c r="B725" s="113" t="s">
        <v>149</v>
      </c>
      <c r="C725" s="114" t="s">
        <v>150</v>
      </c>
      <c r="D725" s="114" t="s">
        <v>151</v>
      </c>
      <c r="E725" s="115" t="s">
        <v>726</v>
      </c>
      <c r="F725" s="116" t="n">
        <v>10</v>
      </c>
      <c r="G725" s="117"/>
      <c r="H725" s="118" t="n">
        <f aca="false">TRUNC(F725*G725,2)</f>
        <v>0</v>
      </c>
      <c r="I725" s="118" t="n">
        <f aca="false">TRUNC((1+'BDI '!$F$30)*H725,2)</f>
        <v>0</v>
      </c>
    </row>
    <row r="726" s="82" customFormat="true" ht="24.7" hidden="false" customHeight="false" outlineLevel="0" collapsed="false">
      <c r="A726" s="113" t="n">
        <v>94499</v>
      </c>
      <c r="B726" s="113" t="s">
        <v>149</v>
      </c>
      <c r="C726" s="114" t="s">
        <v>150</v>
      </c>
      <c r="D726" s="114" t="s">
        <v>151</v>
      </c>
      <c r="E726" s="115" t="s">
        <v>727</v>
      </c>
      <c r="F726" s="116" t="n">
        <v>3</v>
      </c>
      <c r="G726" s="117"/>
      <c r="H726" s="118" t="n">
        <f aca="false">TRUNC(F726*G726,2)</f>
        <v>0</v>
      </c>
      <c r="I726" s="118" t="n">
        <f aca="false">TRUNC((1+'BDI '!$F$30)*H726,2)</f>
        <v>0</v>
      </c>
    </row>
    <row r="727" s="82" customFormat="true" ht="24.7" hidden="false" customHeight="false" outlineLevel="0" collapsed="false">
      <c r="A727" s="113" t="n">
        <v>89613</v>
      </c>
      <c r="B727" s="113" t="s">
        <v>149</v>
      </c>
      <c r="C727" s="114" t="s">
        <v>150</v>
      </c>
      <c r="D727" s="114" t="s">
        <v>151</v>
      </c>
      <c r="E727" s="115" t="s">
        <v>728</v>
      </c>
      <c r="F727" s="116" t="n">
        <v>6</v>
      </c>
      <c r="G727" s="117"/>
      <c r="H727" s="118" t="n">
        <f aca="false">TRUNC(F727*G727,2)</f>
        <v>0</v>
      </c>
      <c r="I727" s="118" t="n">
        <f aca="false">TRUNC((1+'BDI '!$F$30)*H727,2)</f>
        <v>0</v>
      </c>
    </row>
    <row r="728" s="82" customFormat="true" ht="24.7" hidden="false" customHeight="false" outlineLevel="0" collapsed="false">
      <c r="A728" s="113" t="n">
        <v>94497</v>
      </c>
      <c r="B728" s="113" t="s">
        <v>149</v>
      </c>
      <c r="C728" s="114" t="s">
        <v>150</v>
      </c>
      <c r="D728" s="114" t="s">
        <v>151</v>
      </c>
      <c r="E728" s="115" t="s">
        <v>729</v>
      </c>
      <c r="F728" s="116" t="n">
        <v>1</v>
      </c>
      <c r="G728" s="117"/>
      <c r="H728" s="118" t="n">
        <f aca="false">TRUNC(F728*G728,2)</f>
        <v>0</v>
      </c>
      <c r="I728" s="118" t="n">
        <f aca="false">TRUNC((1+'BDI '!$F$30)*H728,2)</f>
        <v>0</v>
      </c>
    </row>
    <row r="729" s="82" customFormat="true" ht="35.25" hidden="false" customHeight="false" outlineLevel="0" collapsed="false">
      <c r="A729" s="113" t="n">
        <v>94794</v>
      </c>
      <c r="B729" s="113" t="s">
        <v>149</v>
      </c>
      <c r="C729" s="114" t="s">
        <v>150</v>
      </c>
      <c r="D729" s="114" t="s">
        <v>151</v>
      </c>
      <c r="E729" s="115" t="s">
        <v>730</v>
      </c>
      <c r="F729" s="116" t="n">
        <v>2</v>
      </c>
      <c r="G729" s="117"/>
      <c r="H729" s="118" t="n">
        <f aca="false">TRUNC(F729*G729,2)</f>
        <v>0</v>
      </c>
      <c r="I729" s="118" t="n">
        <f aca="false">TRUNC((1+'BDI '!$F$30)*H729,2)</f>
        <v>0</v>
      </c>
    </row>
    <row r="730" s="82" customFormat="true" ht="24.7" hidden="false" customHeight="false" outlineLevel="0" collapsed="false">
      <c r="A730" s="113" t="n">
        <v>89596</v>
      </c>
      <c r="B730" s="113" t="s">
        <v>149</v>
      </c>
      <c r="C730" s="114" t="s">
        <v>150</v>
      </c>
      <c r="D730" s="114" t="s">
        <v>151</v>
      </c>
      <c r="E730" s="115" t="s">
        <v>731</v>
      </c>
      <c r="F730" s="116" t="n">
        <v>6</v>
      </c>
      <c r="G730" s="117"/>
      <c r="H730" s="118" t="n">
        <f aca="false">TRUNC(F730*G730,2)</f>
        <v>0</v>
      </c>
      <c r="I730" s="118" t="n">
        <f aca="false">TRUNC((1+'BDI '!$F$30)*H730,2)</f>
        <v>0</v>
      </c>
    </row>
    <row r="731" s="82" customFormat="true" ht="24.7" hidden="false" customHeight="false" outlineLevel="0" collapsed="false">
      <c r="A731" s="113" t="n">
        <v>94792</v>
      </c>
      <c r="B731" s="113" t="s">
        <v>149</v>
      </c>
      <c r="C731" s="114" t="s">
        <v>150</v>
      </c>
      <c r="D731" s="114" t="s">
        <v>151</v>
      </c>
      <c r="E731" s="115" t="s">
        <v>732</v>
      </c>
      <c r="F731" s="116" t="n">
        <v>2</v>
      </c>
      <c r="G731" s="117"/>
      <c r="H731" s="118" t="n">
        <f aca="false">TRUNC(F731*G731,2)</f>
        <v>0</v>
      </c>
      <c r="I731" s="118" t="n">
        <f aca="false">TRUNC((1+'BDI '!$F$30)*H731,2)</f>
        <v>0</v>
      </c>
    </row>
    <row r="732" s="82" customFormat="true" ht="24.7" hidden="false" customHeight="false" outlineLevel="0" collapsed="false">
      <c r="A732" s="113" t="n">
        <v>89436</v>
      </c>
      <c r="B732" s="113" t="s">
        <v>149</v>
      </c>
      <c r="C732" s="114" t="s">
        <v>150</v>
      </c>
      <c r="D732" s="114" t="s">
        <v>151</v>
      </c>
      <c r="E732" s="115" t="s">
        <v>733</v>
      </c>
      <c r="F732" s="116" t="n">
        <v>6</v>
      </c>
      <c r="G732" s="117"/>
      <c r="H732" s="118" t="n">
        <f aca="false">TRUNC(F732*G732,2)</f>
        <v>0</v>
      </c>
      <c r="I732" s="118" t="n">
        <f aca="false">TRUNC((1+'BDI '!$F$30)*H732,2)</f>
        <v>0</v>
      </c>
    </row>
    <row r="733" s="82" customFormat="true" ht="24.7" hidden="false" customHeight="false" outlineLevel="0" collapsed="false">
      <c r="A733" s="113" t="n">
        <v>89987</v>
      </c>
      <c r="B733" s="113" t="s">
        <v>149</v>
      </c>
      <c r="C733" s="114" t="s">
        <v>150</v>
      </c>
      <c r="D733" s="114" t="s">
        <v>151</v>
      </c>
      <c r="E733" s="115" t="s">
        <v>734</v>
      </c>
      <c r="F733" s="116" t="n">
        <v>67</v>
      </c>
      <c r="G733" s="117"/>
      <c r="H733" s="118" t="n">
        <f aca="false">TRUNC(F733*G733,2)</f>
        <v>0</v>
      </c>
      <c r="I733" s="118" t="n">
        <f aca="false">TRUNC((1+'BDI '!$F$30)*H733,2)</f>
        <v>0</v>
      </c>
    </row>
    <row r="734" s="82" customFormat="true" ht="24.7" hidden="false" customHeight="false" outlineLevel="0" collapsed="false">
      <c r="A734" s="113" t="n">
        <v>94489</v>
      </c>
      <c r="B734" s="113" t="s">
        <v>149</v>
      </c>
      <c r="C734" s="114" t="s">
        <v>150</v>
      </c>
      <c r="D734" s="114" t="s">
        <v>151</v>
      </c>
      <c r="E734" s="115" t="s">
        <v>735</v>
      </c>
      <c r="F734" s="116" t="n">
        <v>5</v>
      </c>
      <c r="G734" s="117"/>
      <c r="H734" s="118" t="n">
        <f aca="false">TRUNC(F734*G734,2)</f>
        <v>0</v>
      </c>
      <c r="I734" s="118" t="n">
        <f aca="false">TRUNC((1+'BDI '!$F$30)*H734,2)</f>
        <v>0</v>
      </c>
    </row>
    <row r="735" s="82" customFormat="true" ht="24.7" hidden="false" customHeight="false" outlineLevel="0" collapsed="false">
      <c r="A735" s="113" t="n">
        <v>89985</v>
      </c>
      <c r="B735" s="113" t="s">
        <v>149</v>
      </c>
      <c r="C735" s="114" t="s">
        <v>150</v>
      </c>
      <c r="D735" s="114" t="s">
        <v>151</v>
      </c>
      <c r="E735" s="115" t="s">
        <v>736</v>
      </c>
      <c r="F735" s="116" t="n">
        <v>92</v>
      </c>
      <c r="G735" s="117"/>
      <c r="H735" s="118" t="n">
        <f aca="false">TRUNC(F735*G735,2)</f>
        <v>0</v>
      </c>
      <c r="I735" s="118" t="n">
        <f aca="false">TRUNC((1+'BDI '!$F$30)*H735,2)</f>
        <v>0</v>
      </c>
    </row>
    <row r="736" s="150" customFormat="true" ht="24.7" hidden="false" customHeight="false" outlineLevel="0" collapsed="false">
      <c r="A736" s="113" t="n">
        <v>89383</v>
      </c>
      <c r="B736" s="113" t="s">
        <v>149</v>
      </c>
      <c r="C736" s="114" t="s">
        <v>150</v>
      </c>
      <c r="D736" s="114" t="s">
        <v>151</v>
      </c>
      <c r="E736" s="115" t="s">
        <v>737</v>
      </c>
      <c r="F736" s="116" t="n">
        <v>182</v>
      </c>
      <c r="G736" s="117"/>
      <c r="H736" s="118" t="n">
        <f aca="false">TRUNC(F736*G736,2)</f>
        <v>0</v>
      </c>
      <c r="I736" s="118" t="n">
        <f aca="false">TRUNC((1+'BDI '!$F$30)*H736,2)</f>
        <v>0</v>
      </c>
      <c r="M736" s="82"/>
    </row>
    <row r="737" s="150" customFormat="true" ht="24.7" hidden="false" customHeight="false" outlineLevel="0" collapsed="false">
      <c r="A737" s="113" t="n">
        <v>94707</v>
      </c>
      <c r="B737" s="113" t="s">
        <v>149</v>
      </c>
      <c r="C737" s="114" t="s">
        <v>150</v>
      </c>
      <c r="D737" s="114" t="s">
        <v>151</v>
      </c>
      <c r="E737" s="115" t="s">
        <v>738</v>
      </c>
      <c r="F737" s="116" t="n">
        <v>2</v>
      </c>
      <c r="G737" s="117"/>
      <c r="H737" s="118" t="n">
        <f aca="false">TRUNC(F737*G737,2)</f>
        <v>0</v>
      </c>
      <c r="I737" s="118" t="n">
        <f aca="false">TRUNC((1+'BDI '!$F$30)*H737,2)</f>
        <v>0</v>
      </c>
      <c r="M737" s="82"/>
    </row>
    <row r="738" s="150" customFormat="true" ht="18.55" hidden="false" customHeight="false" outlineLevel="0" collapsed="false">
      <c r="A738" s="113" t="s">
        <v>739</v>
      </c>
      <c r="B738" s="113" t="s">
        <v>149</v>
      </c>
      <c r="C738" s="114" t="s">
        <v>150</v>
      </c>
      <c r="D738" s="114" t="s">
        <v>151</v>
      </c>
      <c r="E738" s="115" t="s">
        <v>740</v>
      </c>
      <c r="F738" s="116" t="n">
        <v>9</v>
      </c>
      <c r="G738" s="117"/>
      <c r="H738" s="118" t="n">
        <f aca="false">TRUNC(F738*G738,2)</f>
        <v>0</v>
      </c>
      <c r="I738" s="118" t="n">
        <f aca="false">TRUNC((1+'BDI '!$F$30)*H738,2)</f>
        <v>0</v>
      </c>
      <c r="M738" s="82"/>
    </row>
    <row r="739" s="150" customFormat="true" ht="18.55" hidden="false" customHeight="false" outlineLevel="0" collapsed="false">
      <c r="A739" s="113" t="n">
        <v>99630</v>
      </c>
      <c r="B739" s="113" t="s">
        <v>149</v>
      </c>
      <c r="C739" s="114" t="s">
        <v>150</v>
      </c>
      <c r="D739" s="114" t="s">
        <v>151</v>
      </c>
      <c r="E739" s="115" t="s">
        <v>741</v>
      </c>
      <c r="F739" s="116" t="n">
        <v>1</v>
      </c>
      <c r="G739" s="117"/>
      <c r="H739" s="118" t="n">
        <f aca="false">TRUNC(F739*G739,2)</f>
        <v>0</v>
      </c>
      <c r="I739" s="118" t="n">
        <f aca="false">TRUNC((1+'BDI '!$F$30)*H739,2)</f>
        <v>0</v>
      </c>
      <c r="M739" s="82"/>
    </row>
    <row r="740" s="82" customFormat="true" ht="24.7" hidden="false" customHeight="false" outlineLevel="0" collapsed="false">
      <c r="A740" s="113" t="n">
        <v>89570</v>
      </c>
      <c r="B740" s="113" t="s">
        <v>149</v>
      </c>
      <c r="C740" s="114" t="s">
        <v>150</v>
      </c>
      <c r="D740" s="114" t="s">
        <v>151</v>
      </c>
      <c r="E740" s="115" t="s">
        <v>742</v>
      </c>
      <c r="F740" s="116" t="n">
        <v>2</v>
      </c>
      <c r="G740" s="117"/>
      <c r="H740" s="118" t="n">
        <f aca="false">TRUNC(F740*G740,2)</f>
        <v>0</v>
      </c>
      <c r="I740" s="118" t="n">
        <f aca="false">TRUNC((1+'BDI '!$F$30)*H740,2)</f>
        <v>0</v>
      </c>
    </row>
    <row r="741" s="82" customFormat="true" ht="18.55" hidden="false" customHeight="false" outlineLevel="0" collapsed="false">
      <c r="A741" s="113" t="n">
        <v>99629</v>
      </c>
      <c r="B741" s="113" t="s">
        <v>149</v>
      </c>
      <c r="C741" s="114" t="s">
        <v>150</v>
      </c>
      <c r="D741" s="114" t="s">
        <v>151</v>
      </c>
      <c r="E741" s="115" t="s">
        <v>743</v>
      </c>
      <c r="F741" s="116" t="n">
        <v>1</v>
      </c>
      <c r="G741" s="117"/>
      <c r="H741" s="118" t="n">
        <f aca="false">TRUNC(F741*G741,2)</f>
        <v>0</v>
      </c>
      <c r="I741" s="118" t="n">
        <f aca="false">TRUNC((1+'BDI '!$F$30)*H741,2)</f>
        <v>0</v>
      </c>
    </row>
    <row r="742" s="82" customFormat="true" ht="18.55" hidden="false" customHeight="false" outlineLevel="0" collapsed="false">
      <c r="A742" s="113" t="n">
        <v>99628</v>
      </c>
      <c r="B742" s="113" t="s">
        <v>149</v>
      </c>
      <c r="C742" s="114" t="s">
        <v>150</v>
      </c>
      <c r="D742" s="114" t="s">
        <v>151</v>
      </c>
      <c r="E742" s="115" t="s">
        <v>744</v>
      </c>
      <c r="F742" s="116" t="n">
        <v>1</v>
      </c>
      <c r="G742" s="117"/>
      <c r="H742" s="118" t="n">
        <f aca="false">TRUNC(F742*G742,2)</f>
        <v>0</v>
      </c>
      <c r="I742" s="118" t="n">
        <f aca="false">TRUNC((1+'BDI '!$F$30)*H742,2)</f>
        <v>0</v>
      </c>
    </row>
    <row r="743" s="82" customFormat="true" ht="24.7" hidden="false" customHeight="false" outlineLevel="0" collapsed="false">
      <c r="A743" s="113" t="n">
        <v>97886</v>
      </c>
      <c r="B743" s="113" t="s">
        <v>149</v>
      </c>
      <c r="C743" s="114" t="s">
        <v>150</v>
      </c>
      <c r="D743" s="114" t="s">
        <v>151</v>
      </c>
      <c r="E743" s="115" t="s">
        <v>745</v>
      </c>
      <c r="F743" s="116" t="n">
        <v>2</v>
      </c>
      <c r="G743" s="117"/>
      <c r="H743" s="118" t="n">
        <f aca="false">TRUNC(F743*G743,2)</f>
        <v>0</v>
      </c>
      <c r="I743" s="118" t="n">
        <f aca="false">TRUNC((1+'BDI '!$F$30)*H743,2)</f>
        <v>0</v>
      </c>
    </row>
    <row r="744" s="82" customFormat="true" ht="18.55" hidden="false" customHeight="false" outlineLevel="0" collapsed="false">
      <c r="A744" s="113" t="n">
        <v>6087</v>
      </c>
      <c r="B744" s="113" t="s">
        <v>149</v>
      </c>
      <c r="C744" s="114" t="s">
        <v>150</v>
      </c>
      <c r="D744" s="114" t="s">
        <v>151</v>
      </c>
      <c r="E744" s="115" t="s">
        <v>746</v>
      </c>
      <c r="F744" s="116" t="n">
        <v>2</v>
      </c>
      <c r="G744" s="117"/>
      <c r="H744" s="118" t="n">
        <f aca="false">TRUNC(F744*G744,2)</f>
        <v>0</v>
      </c>
      <c r="I744" s="118" t="n">
        <f aca="false">TRUNC((1+'BDI '!$F$30)*H744,2)</f>
        <v>0</v>
      </c>
    </row>
    <row r="745" s="82" customFormat="true" ht="24.7" hidden="false" customHeight="false" outlineLevel="0" collapsed="false">
      <c r="A745" s="113" t="n">
        <v>91185</v>
      </c>
      <c r="B745" s="113" t="s">
        <v>149</v>
      </c>
      <c r="C745" s="114" t="s">
        <v>150</v>
      </c>
      <c r="D745" s="114" t="s">
        <v>173</v>
      </c>
      <c r="E745" s="115" t="s">
        <v>747</v>
      </c>
      <c r="F745" s="116" t="n">
        <v>333.82</v>
      </c>
      <c r="G745" s="117"/>
      <c r="H745" s="118" t="n">
        <f aca="false">TRUNC(F745*G745,2)</f>
        <v>0</v>
      </c>
      <c r="I745" s="118" t="n">
        <f aca="false">TRUNC((1+'BDI '!$F$30)*H745,2)</f>
        <v>0</v>
      </c>
    </row>
    <row r="746" s="82" customFormat="true" ht="24.7" hidden="false" customHeight="false" outlineLevel="0" collapsed="false">
      <c r="A746" s="113" t="n">
        <v>91173</v>
      </c>
      <c r="B746" s="113" t="s">
        <v>149</v>
      </c>
      <c r="C746" s="114" t="s">
        <v>150</v>
      </c>
      <c r="D746" s="114" t="s">
        <v>173</v>
      </c>
      <c r="E746" s="115" t="s">
        <v>748</v>
      </c>
      <c r="F746" s="116" t="n">
        <v>22.6</v>
      </c>
      <c r="G746" s="117"/>
      <c r="H746" s="118" t="n">
        <f aca="false">TRUNC(F746*G746,2)</f>
        <v>0</v>
      </c>
      <c r="I746" s="118" t="n">
        <f aca="false">TRUNC((1+'BDI '!$F$30)*H746,2)</f>
        <v>0</v>
      </c>
    </row>
    <row r="747" s="82" customFormat="true" ht="24.7" hidden="false" customHeight="false" outlineLevel="0" collapsed="false">
      <c r="A747" s="113" t="n">
        <v>91186</v>
      </c>
      <c r="B747" s="113" t="s">
        <v>149</v>
      </c>
      <c r="C747" s="114" t="s">
        <v>150</v>
      </c>
      <c r="D747" s="114" t="s">
        <v>173</v>
      </c>
      <c r="E747" s="115" t="s">
        <v>749</v>
      </c>
      <c r="F747" s="116" t="n">
        <v>262.76</v>
      </c>
      <c r="G747" s="117"/>
      <c r="H747" s="118" t="n">
        <f aca="false">TRUNC(F747*G747,2)</f>
        <v>0</v>
      </c>
      <c r="I747" s="118" t="n">
        <f aca="false">TRUNC((1+'BDI '!$F$30)*H747,2)</f>
        <v>0</v>
      </c>
    </row>
    <row r="748" s="82" customFormat="true" ht="24.7" hidden="false" customHeight="false" outlineLevel="0" collapsed="false">
      <c r="A748" s="113" t="n">
        <v>91174</v>
      </c>
      <c r="B748" s="113" t="s">
        <v>149</v>
      </c>
      <c r="C748" s="114" t="s">
        <v>150</v>
      </c>
      <c r="D748" s="114" t="s">
        <v>173</v>
      </c>
      <c r="E748" s="115" t="s">
        <v>750</v>
      </c>
      <c r="F748" s="116" t="n">
        <v>44.8</v>
      </c>
      <c r="G748" s="117"/>
      <c r="H748" s="118" t="n">
        <f aca="false">TRUNC(F748*G748,2)</f>
        <v>0</v>
      </c>
      <c r="I748" s="118" t="n">
        <f aca="false">TRUNC((1+'BDI '!$F$30)*H748,2)</f>
        <v>0</v>
      </c>
    </row>
    <row r="749" s="82" customFormat="true" ht="18.55" hidden="false" customHeight="false" outlineLevel="0" collapsed="false">
      <c r="A749" s="119"/>
      <c r="B749" s="120"/>
      <c r="C749" s="119"/>
      <c r="D749" s="119"/>
      <c r="E749" s="121" t="s">
        <v>687</v>
      </c>
      <c r="F749" s="122"/>
      <c r="G749" s="123" t="n">
        <f aca="false">H693+H694+H695+H696+H697+H698+H699+H700+H701+H702+H703+H704+H705+H706+H707+H708+H709+H710+H711+H712+H713+H714+H715+H716+H717+H718+H719+H720+H721+H722+H723+H724+H725+H726+H727+H728+H729+H730+H731+H732+H733+H734+H735+H736+H737+H738+H739+H740+H741+H742+H743+H744+H745+H746+H747+H748</f>
        <v>0</v>
      </c>
      <c r="H749" s="123" t="n">
        <f aca="false">TRUNC(G749,2)</f>
        <v>0</v>
      </c>
      <c r="I749" s="123" t="n">
        <f aca="false">I692</f>
        <v>0</v>
      </c>
    </row>
    <row r="750" s="82" customFormat="true" ht="18.55" hidden="false" customHeight="false" outlineLevel="0" collapsed="false">
      <c r="A750" s="109" t="s">
        <v>751</v>
      </c>
      <c r="B750" s="109"/>
      <c r="C750" s="109" t="s">
        <v>144</v>
      </c>
      <c r="D750" s="110"/>
      <c r="E750" s="111" t="s">
        <v>752</v>
      </c>
      <c r="F750" s="110"/>
      <c r="G750" s="112" t="n">
        <f aca="false">G762</f>
        <v>0</v>
      </c>
      <c r="H750" s="112" t="n">
        <f aca="false">TRUNC(G750,2)</f>
        <v>0</v>
      </c>
      <c r="I750" s="112" t="n">
        <f aca="false">SUM(I751:I761)</f>
        <v>0</v>
      </c>
    </row>
    <row r="751" s="82" customFormat="true" ht="24.7" hidden="false" customHeight="false" outlineLevel="0" collapsed="false">
      <c r="A751" s="113" t="n">
        <v>86938</v>
      </c>
      <c r="B751" s="113" t="s">
        <v>149</v>
      </c>
      <c r="C751" s="114" t="s">
        <v>150</v>
      </c>
      <c r="D751" s="114" t="s">
        <v>151</v>
      </c>
      <c r="E751" s="115" t="s">
        <v>753</v>
      </c>
      <c r="F751" s="116" t="n">
        <v>59</v>
      </c>
      <c r="G751" s="117"/>
      <c r="H751" s="118" t="n">
        <f aca="false">TRUNC(F751*G751,2)</f>
        <v>0</v>
      </c>
      <c r="I751" s="118" t="n">
        <f aca="false">TRUNC((1+'BDI '!$F$30)*H751,2)</f>
        <v>0</v>
      </c>
    </row>
    <row r="752" s="82" customFormat="true" ht="24.7" hidden="false" customHeight="false" outlineLevel="0" collapsed="false">
      <c r="A752" s="113" t="s">
        <v>754</v>
      </c>
      <c r="B752" s="113" t="s">
        <v>149</v>
      </c>
      <c r="C752" s="114" t="s">
        <v>150</v>
      </c>
      <c r="D752" s="114" t="s">
        <v>151</v>
      </c>
      <c r="E752" s="115" t="s">
        <v>755</v>
      </c>
      <c r="F752" s="116" t="n">
        <v>59</v>
      </c>
      <c r="G752" s="117"/>
      <c r="H752" s="118" t="n">
        <f aca="false">TRUNC(F752*G752,2)</f>
        <v>0</v>
      </c>
      <c r="I752" s="118" t="n">
        <f aca="false">TRUNC((1+'BDI '!$F$30)*H752,2)</f>
        <v>0</v>
      </c>
    </row>
    <row r="753" s="82" customFormat="true" ht="24.7" hidden="false" customHeight="false" outlineLevel="0" collapsed="false">
      <c r="A753" s="113" t="s">
        <v>756</v>
      </c>
      <c r="B753" s="113" t="s">
        <v>149</v>
      </c>
      <c r="C753" s="114" t="s">
        <v>150</v>
      </c>
      <c r="D753" s="114" t="s">
        <v>151</v>
      </c>
      <c r="E753" s="115" t="s">
        <v>757</v>
      </c>
      <c r="F753" s="116" t="n">
        <v>53</v>
      </c>
      <c r="G753" s="117"/>
      <c r="H753" s="118" t="n">
        <f aca="false">TRUNC(F753*G753,2)</f>
        <v>0</v>
      </c>
      <c r="I753" s="118" t="n">
        <f aca="false">TRUNC((1+'BDI '!$F$30)*H753,2)</f>
        <v>0</v>
      </c>
    </row>
    <row r="754" s="82" customFormat="true" ht="24.7" hidden="false" customHeight="false" outlineLevel="0" collapsed="false">
      <c r="A754" s="113" t="s">
        <v>758</v>
      </c>
      <c r="B754" s="113" t="s">
        <v>149</v>
      </c>
      <c r="C754" s="114" t="s">
        <v>150</v>
      </c>
      <c r="D754" s="114" t="s">
        <v>151</v>
      </c>
      <c r="E754" s="115" t="s">
        <v>759</v>
      </c>
      <c r="F754" s="116" t="n">
        <v>2</v>
      </c>
      <c r="G754" s="117"/>
      <c r="H754" s="118" t="n">
        <f aca="false">TRUNC(F754*G754,2)</f>
        <v>0</v>
      </c>
      <c r="I754" s="118" t="n">
        <f aca="false">TRUNC((1+'BDI '!$F$30)*H754,2)</f>
        <v>0</v>
      </c>
    </row>
    <row r="755" s="82" customFormat="true" ht="24.7" hidden="false" customHeight="false" outlineLevel="0" collapsed="false">
      <c r="A755" s="113" t="s">
        <v>760</v>
      </c>
      <c r="B755" s="113" t="s">
        <v>149</v>
      </c>
      <c r="C755" s="114" t="s">
        <v>150</v>
      </c>
      <c r="D755" s="114" t="s">
        <v>151</v>
      </c>
      <c r="E755" s="115" t="s">
        <v>761</v>
      </c>
      <c r="F755" s="116" t="n">
        <v>2</v>
      </c>
      <c r="G755" s="117"/>
      <c r="H755" s="118" t="n">
        <f aca="false">TRUNC(F755*G755,2)</f>
        <v>0</v>
      </c>
      <c r="I755" s="118" t="n">
        <f aca="false">TRUNC((1+'BDI '!$F$30)*H755,2)</f>
        <v>0</v>
      </c>
    </row>
    <row r="756" s="82" customFormat="true" ht="18.55" hidden="false" customHeight="false" outlineLevel="0" collapsed="false">
      <c r="A756" s="113" t="s">
        <v>762</v>
      </c>
      <c r="B756" s="113" t="s">
        <v>161</v>
      </c>
      <c r="C756" s="114" t="s">
        <v>150</v>
      </c>
      <c r="D756" s="114" t="s">
        <v>151</v>
      </c>
      <c r="E756" s="115" t="s">
        <v>763</v>
      </c>
      <c r="F756" s="116" t="n">
        <v>55</v>
      </c>
      <c r="G756" s="117"/>
      <c r="H756" s="118" t="n">
        <f aca="false">TRUNC(F756*G756,2)</f>
        <v>0</v>
      </c>
      <c r="I756" s="118" t="n">
        <f aca="false">TRUNC((1+'BDI '!$F$30)*H756,2)</f>
        <v>0</v>
      </c>
    </row>
    <row r="757" s="82" customFormat="true" ht="24.7" hidden="false" customHeight="false" outlineLevel="0" collapsed="false">
      <c r="A757" s="113" t="n">
        <v>86935</v>
      </c>
      <c r="B757" s="113" t="s">
        <v>149</v>
      </c>
      <c r="C757" s="114" t="s">
        <v>150</v>
      </c>
      <c r="D757" s="114" t="s">
        <v>151</v>
      </c>
      <c r="E757" s="115" t="s">
        <v>764</v>
      </c>
      <c r="F757" s="116" t="n">
        <v>12</v>
      </c>
      <c r="G757" s="117"/>
      <c r="H757" s="118" t="n">
        <f aca="false">TRUNC(F757*G757,2)</f>
        <v>0</v>
      </c>
      <c r="I757" s="118" t="n">
        <f aca="false">TRUNC((1+'BDI '!$F$30)*H757,2)</f>
        <v>0</v>
      </c>
    </row>
    <row r="758" s="82" customFormat="true" ht="18.55" hidden="false" customHeight="false" outlineLevel="0" collapsed="false">
      <c r="A758" s="113" t="n">
        <v>86886</v>
      </c>
      <c r="B758" s="113" t="s">
        <v>149</v>
      </c>
      <c r="C758" s="114" t="s">
        <v>150</v>
      </c>
      <c r="D758" s="114" t="s">
        <v>151</v>
      </c>
      <c r="E758" s="115" t="s">
        <v>765</v>
      </c>
      <c r="F758" s="116" t="n">
        <v>71</v>
      </c>
      <c r="G758" s="117"/>
      <c r="H758" s="118" t="n">
        <f aca="false">TRUNC(F758*G758,2)</f>
        <v>0</v>
      </c>
      <c r="I758" s="118" t="n">
        <f aca="false">TRUNC((1+'BDI '!$F$30)*H758,2)</f>
        <v>0</v>
      </c>
    </row>
    <row r="759" s="82" customFormat="true" ht="24.7" hidden="false" customHeight="false" outlineLevel="0" collapsed="false">
      <c r="A759" s="113" t="n">
        <v>86909</v>
      </c>
      <c r="B759" s="113" t="s">
        <v>149</v>
      </c>
      <c r="C759" s="114" t="s">
        <v>150</v>
      </c>
      <c r="D759" s="114" t="s">
        <v>151</v>
      </c>
      <c r="E759" s="115" t="s">
        <v>766</v>
      </c>
      <c r="F759" s="116" t="n">
        <v>12</v>
      </c>
      <c r="G759" s="117"/>
      <c r="H759" s="118" t="n">
        <f aca="false">TRUNC(F759*G759,2)</f>
        <v>0</v>
      </c>
      <c r="I759" s="118" t="n">
        <f aca="false">TRUNC((1+'BDI '!$F$30)*H759,2)</f>
        <v>0</v>
      </c>
    </row>
    <row r="760" s="82" customFormat="true" ht="18.55" hidden="false" customHeight="false" outlineLevel="0" collapsed="false">
      <c r="A760" s="113" t="s">
        <v>767</v>
      </c>
      <c r="B760" s="113" t="s">
        <v>149</v>
      </c>
      <c r="C760" s="114" t="s">
        <v>150</v>
      </c>
      <c r="D760" s="114" t="s">
        <v>151</v>
      </c>
      <c r="E760" s="115" t="s">
        <v>768</v>
      </c>
      <c r="F760" s="116" t="n">
        <v>22</v>
      </c>
      <c r="G760" s="117"/>
      <c r="H760" s="118" t="n">
        <f aca="false">TRUNC(F760*G760,2)</f>
        <v>0</v>
      </c>
      <c r="I760" s="118" t="n">
        <f aca="false">TRUNC((1+'BDI '!$F$30)*H760,2)</f>
        <v>0</v>
      </c>
    </row>
    <row r="761" s="82" customFormat="true" ht="18.55" hidden="false" customHeight="false" outlineLevel="0" collapsed="false">
      <c r="A761" s="113" t="n">
        <v>100858</v>
      </c>
      <c r="B761" s="113" t="s">
        <v>149</v>
      </c>
      <c r="C761" s="114" t="s">
        <v>150</v>
      </c>
      <c r="D761" s="114" t="s">
        <v>151</v>
      </c>
      <c r="E761" s="115" t="s">
        <v>769</v>
      </c>
      <c r="F761" s="116" t="n">
        <v>40</v>
      </c>
      <c r="G761" s="117"/>
      <c r="H761" s="118" t="n">
        <f aca="false">TRUNC(F761*G761,2)</f>
        <v>0</v>
      </c>
      <c r="I761" s="118" t="n">
        <f aca="false">TRUNC((1+'BDI '!$F$30)*H761,2)</f>
        <v>0</v>
      </c>
    </row>
    <row r="762" s="82" customFormat="true" ht="18.55" hidden="false" customHeight="false" outlineLevel="0" collapsed="false">
      <c r="A762" s="119"/>
      <c r="B762" s="120"/>
      <c r="C762" s="119"/>
      <c r="D762" s="119"/>
      <c r="E762" s="121" t="s">
        <v>751</v>
      </c>
      <c r="F762" s="122"/>
      <c r="G762" s="123" t="n">
        <f aca="false">H751+H752+H753+H754+H755+H756+H757+H758+H759+H760+H761</f>
        <v>0</v>
      </c>
      <c r="H762" s="123" t="n">
        <f aca="false">TRUNC(G762,2)</f>
        <v>0</v>
      </c>
      <c r="I762" s="123" t="n">
        <f aca="false">I750</f>
        <v>0</v>
      </c>
    </row>
    <row r="763" s="82" customFormat="true" ht="18.55" hidden="false" customHeight="false" outlineLevel="0" collapsed="false">
      <c r="A763" s="119"/>
      <c r="B763" s="120"/>
      <c r="C763" s="119"/>
      <c r="D763" s="119"/>
      <c r="E763" s="128" t="s">
        <v>677</v>
      </c>
      <c r="F763" s="129"/>
      <c r="G763" s="130" t="n">
        <f aca="false">H691+H749+H762</f>
        <v>0</v>
      </c>
      <c r="H763" s="130" t="n">
        <f aca="false">TRUNC(G763,2)</f>
        <v>0</v>
      </c>
      <c r="I763" s="130" t="n">
        <f aca="false">I684</f>
        <v>0</v>
      </c>
    </row>
    <row r="764" s="82" customFormat="true" ht="18.55" hidden="false" customHeight="false" outlineLevel="0" collapsed="false">
      <c r="A764" s="105" t="s">
        <v>770</v>
      </c>
      <c r="B764" s="105"/>
      <c r="C764" s="105" t="s">
        <v>144</v>
      </c>
      <c r="D764" s="106"/>
      <c r="E764" s="107" t="s">
        <v>771</v>
      </c>
      <c r="F764" s="106"/>
      <c r="G764" s="108" t="n">
        <f aca="false">G812</f>
        <v>0</v>
      </c>
      <c r="H764" s="108" t="n">
        <f aca="false">TRUNC(G764,2)</f>
        <v>0</v>
      </c>
      <c r="I764" s="108" t="n">
        <f aca="false">+I765+I783+I809</f>
        <v>0</v>
      </c>
    </row>
    <row r="765" s="82" customFormat="true" ht="18.55" hidden="false" customHeight="false" outlineLevel="0" collapsed="false">
      <c r="A765" s="109" t="s">
        <v>772</v>
      </c>
      <c r="B765" s="109"/>
      <c r="C765" s="109" t="s">
        <v>144</v>
      </c>
      <c r="D765" s="110"/>
      <c r="E765" s="111" t="s">
        <v>773</v>
      </c>
      <c r="F765" s="110"/>
      <c r="G765" s="112" t="n">
        <f aca="false">G782</f>
        <v>0</v>
      </c>
      <c r="H765" s="112" t="n">
        <f aca="false">TRUNC(G765,2)</f>
        <v>0</v>
      </c>
      <c r="I765" s="112" t="n">
        <f aca="false">SUM(I766:I781)</f>
        <v>0</v>
      </c>
    </row>
    <row r="766" s="82" customFormat="true" ht="24.7" hidden="false" customHeight="false" outlineLevel="0" collapsed="false">
      <c r="A766" s="113" t="n">
        <v>92324</v>
      </c>
      <c r="B766" s="113" t="s">
        <v>149</v>
      </c>
      <c r="C766" s="114" t="s">
        <v>150</v>
      </c>
      <c r="D766" s="114" t="s">
        <v>173</v>
      </c>
      <c r="E766" s="115" t="s">
        <v>774</v>
      </c>
      <c r="F766" s="116" t="n">
        <v>26.85</v>
      </c>
      <c r="G766" s="117"/>
      <c r="H766" s="118" t="n">
        <f aca="false">TRUNC(F766*G766,2)</f>
        <v>0</v>
      </c>
      <c r="I766" s="118" t="n">
        <f aca="false">TRUNC((1+'BDI '!$F$30)*H766,2)</f>
        <v>0</v>
      </c>
    </row>
    <row r="767" s="82" customFormat="true" ht="24.7" hidden="false" customHeight="false" outlineLevel="0" collapsed="false">
      <c r="A767" s="113" t="n">
        <v>92310</v>
      </c>
      <c r="B767" s="113" t="s">
        <v>149</v>
      </c>
      <c r="C767" s="114" t="s">
        <v>150</v>
      </c>
      <c r="D767" s="114" t="s">
        <v>173</v>
      </c>
      <c r="E767" s="115" t="s">
        <v>775</v>
      </c>
      <c r="F767" s="116" t="n">
        <v>20.89</v>
      </c>
      <c r="G767" s="117"/>
      <c r="H767" s="118" t="n">
        <f aca="false">TRUNC(F767*G767,2)</f>
        <v>0</v>
      </c>
      <c r="I767" s="118" t="n">
        <f aca="false">TRUNC((1+'BDI '!$F$30)*H767,2)</f>
        <v>0</v>
      </c>
    </row>
    <row r="768" s="82" customFormat="true" ht="24.7" hidden="false" customHeight="false" outlineLevel="0" collapsed="false">
      <c r="A768" s="113" t="n">
        <v>92283</v>
      </c>
      <c r="B768" s="113" t="s">
        <v>149</v>
      </c>
      <c r="C768" s="114" t="s">
        <v>150</v>
      </c>
      <c r="D768" s="114" t="s">
        <v>173</v>
      </c>
      <c r="E768" s="115" t="s">
        <v>776</v>
      </c>
      <c r="F768" s="116" t="n">
        <v>11.68</v>
      </c>
      <c r="G768" s="117"/>
      <c r="H768" s="118" t="n">
        <f aca="false">TRUNC(F768*G768,2)</f>
        <v>0</v>
      </c>
      <c r="I768" s="118" t="n">
        <f aca="false">TRUNC((1+'BDI '!$F$30)*H768,2)</f>
        <v>0</v>
      </c>
    </row>
    <row r="769" s="82" customFormat="true" ht="24.7" hidden="false" customHeight="false" outlineLevel="0" collapsed="false">
      <c r="A769" s="113" t="n">
        <v>94496</v>
      </c>
      <c r="B769" s="113" t="s">
        <v>149</v>
      </c>
      <c r="C769" s="114" t="s">
        <v>150</v>
      </c>
      <c r="D769" s="114" t="s">
        <v>151</v>
      </c>
      <c r="E769" s="115" t="s">
        <v>777</v>
      </c>
      <c r="F769" s="116" t="n">
        <v>2</v>
      </c>
      <c r="G769" s="117"/>
      <c r="H769" s="118" t="n">
        <f aca="false">TRUNC(F769*G769,2)</f>
        <v>0</v>
      </c>
      <c r="I769" s="118" t="n">
        <f aca="false">TRUNC((1+'BDI '!$F$30)*H769,2)</f>
        <v>0</v>
      </c>
    </row>
    <row r="770" s="82" customFormat="true" ht="18.55" hidden="false" customHeight="false" outlineLevel="0" collapsed="false">
      <c r="A770" s="113" t="s">
        <v>778</v>
      </c>
      <c r="B770" s="113" t="s">
        <v>149</v>
      </c>
      <c r="C770" s="114" t="s">
        <v>150</v>
      </c>
      <c r="D770" s="114" t="s">
        <v>151</v>
      </c>
      <c r="E770" s="115" t="s">
        <v>779</v>
      </c>
      <c r="F770" s="116" t="n">
        <v>4</v>
      </c>
      <c r="G770" s="117"/>
      <c r="H770" s="118" t="n">
        <f aca="false">TRUNC(F770*G770,2)</f>
        <v>0</v>
      </c>
      <c r="I770" s="118" t="n">
        <f aca="false">TRUNC((1+'BDI '!$F$30)*H770,2)</f>
        <v>0</v>
      </c>
    </row>
    <row r="771" s="82" customFormat="true" ht="24.7" hidden="false" customHeight="false" outlineLevel="0" collapsed="false">
      <c r="A771" s="113" t="n">
        <v>94495</v>
      </c>
      <c r="B771" s="113" t="s">
        <v>149</v>
      </c>
      <c r="C771" s="114" t="s">
        <v>150</v>
      </c>
      <c r="D771" s="114" t="s">
        <v>151</v>
      </c>
      <c r="E771" s="115" t="s">
        <v>780</v>
      </c>
      <c r="F771" s="116" t="n">
        <v>3</v>
      </c>
      <c r="G771" s="117"/>
      <c r="H771" s="118" t="n">
        <f aca="false">TRUNC(F771*G771,2)</f>
        <v>0</v>
      </c>
      <c r="I771" s="118" t="n">
        <f aca="false">TRUNC((1+'BDI '!$F$30)*H771,2)</f>
        <v>0</v>
      </c>
    </row>
    <row r="772" s="82" customFormat="true" ht="18.55" hidden="false" customHeight="false" outlineLevel="0" collapsed="false">
      <c r="A772" s="113" t="s">
        <v>781</v>
      </c>
      <c r="B772" s="113" t="s">
        <v>149</v>
      </c>
      <c r="C772" s="114" t="s">
        <v>150</v>
      </c>
      <c r="D772" s="114" t="s">
        <v>151</v>
      </c>
      <c r="E772" s="115" t="s">
        <v>782</v>
      </c>
      <c r="F772" s="116" t="n">
        <v>6</v>
      </c>
      <c r="G772" s="117"/>
      <c r="H772" s="118" t="n">
        <f aca="false">TRUNC(F772*G772,2)</f>
        <v>0</v>
      </c>
      <c r="I772" s="118" t="n">
        <f aca="false">TRUNC((1+'BDI '!$F$30)*H772,2)</f>
        <v>0</v>
      </c>
    </row>
    <row r="773" s="82" customFormat="true" ht="18.55" hidden="false" customHeight="false" outlineLevel="0" collapsed="false">
      <c r="A773" s="113" t="n">
        <v>89353</v>
      </c>
      <c r="B773" s="113" t="s">
        <v>149</v>
      </c>
      <c r="C773" s="114" t="s">
        <v>150</v>
      </c>
      <c r="D773" s="114" t="s">
        <v>151</v>
      </c>
      <c r="E773" s="115" t="s">
        <v>783</v>
      </c>
      <c r="F773" s="116" t="n">
        <v>1</v>
      </c>
      <c r="G773" s="117"/>
      <c r="H773" s="118" t="n">
        <f aca="false">TRUNC(F773*G773,2)</f>
        <v>0</v>
      </c>
      <c r="I773" s="118" t="n">
        <f aca="false">TRUNC((1+'BDI '!$F$30)*H773,2)</f>
        <v>0</v>
      </c>
    </row>
    <row r="774" s="82" customFormat="true" ht="24.7" hidden="false" customHeight="false" outlineLevel="0" collapsed="false">
      <c r="A774" s="113" t="n">
        <v>93111</v>
      </c>
      <c r="B774" s="113" t="s">
        <v>149</v>
      </c>
      <c r="C774" s="114" t="s">
        <v>150</v>
      </c>
      <c r="D774" s="114" t="s">
        <v>151</v>
      </c>
      <c r="E774" s="115" t="s">
        <v>784</v>
      </c>
      <c r="F774" s="116" t="n">
        <v>2</v>
      </c>
      <c r="G774" s="117"/>
      <c r="H774" s="118" t="n">
        <f aca="false">TRUNC(F774*G774,2)</f>
        <v>0</v>
      </c>
      <c r="I774" s="118" t="n">
        <f aca="false">TRUNC((1+'BDI '!$F$30)*H774,2)</f>
        <v>0</v>
      </c>
    </row>
    <row r="775" s="82" customFormat="true" ht="24.7" hidden="false" customHeight="false" outlineLevel="0" collapsed="false">
      <c r="A775" s="113" t="n">
        <v>92327</v>
      </c>
      <c r="B775" s="113" t="s">
        <v>149</v>
      </c>
      <c r="C775" s="114" t="s">
        <v>150</v>
      </c>
      <c r="D775" s="114" t="s">
        <v>151</v>
      </c>
      <c r="E775" s="115" t="s">
        <v>785</v>
      </c>
      <c r="F775" s="116" t="n">
        <v>1</v>
      </c>
      <c r="G775" s="117"/>
      <c r="H775" s="118" t="n">
        <f aca="false">TRUNC(F775*G775,2)</f>
        <v>0</v>
      </c>
      <c r="I775" s="118" t="n">
        <f aca="false">TRUNC((1+'BDI '!$F$30)*H775,2)</f>
        <v>0</v>
      </c>
    </row>
    <row r="776" s="82" customFormat="true" ht="24.7" hidden="false" customHeight="false" outlineLevel="0" collapsed="false">
      <c r="A776" s="113" t="n">
        <v>92313</v>
      </c>
      <c r="B776" s="113" t="s">
        <v>149</v>
      </c>
      <c r="C776" s="114" t="s">
        <v>150</v>
      </c>
      <c r="D776" s="114" t="s">
        <v>151</v>
      </c>
      <c r="E776" s="115" t="s">
        <v>786</v>
      </c>
      <c r="F776" s="116" t="n">
        <v>5</v>
      </c>
      <c r="G776" s="117"/>
      <c r="H776" s="118" t="n">
        <f aca="false">TRUNC(F776*G776,2)</f>
        <v>0</v>
      </c>
      <c r="I776" s="118" t="n">
        <f aca="false">TRUNC((1+'BDI '!$F$30)*H776,2)</f>
        <v>0</v>
      </c>
    </row>
    <row r="777" s="82" customFormat="true" ht="24.7" hidden="false" customHeight="false" outlineLevel="0" collapsed="false">
      <c r="A777" s="113" t="n">
        <v>92289</v>
      </c>
      <c r="B777" s="113" t="s">
        <v>149</v>
      </c>
      <c r="C777" s="114" t="s">
        <v>150</v>
      </c>
      <c r="D777" s="114" t="s">
        <v>151</v>
      </c>
      <c r="E777" s="115" t="s">
        <v>787</v>
      </c>
      <c r="F777" s="116" t="n">
        <v>4</v>
      </c>
      <c r="G777" s="117"/>
      <c r="H777" s="118" t="n">
        <f aca="false">TRUNC(F777*G777,2)</f>
        <v>0</v>
      </c>
      <c r="I777" s="118" t="n">
        <f aca="false">TRUNC((1+'BDI '!$F$30)*H777,2)</f>
        <v>0</v>
      </c>
    </row>
    <row r="778" s="82" customFormat="true" ht="18.55" hidden="false" customHeight="false" outlineLevel="0" collapsed="false">
      <c r="A778" s="113" t="n">
        <v>92319</v>
      </c>
      <c r="B778" s="113" t="s">
        <v>149</v>
      </c>
      <c r="C778" s="114" t="s">
        <v>150</v>
      </c>
      <c r="D778" s="114" t="s">
        <v>151</v>
      </c>
      <c r="E778" s="115" t="s">
        <v>788</v>
      </c>
      <c r="F778" s="116" t="n">
        <v>1</v>
      </c>
      <c r="G778" s="117"/>
      <c r="H778" s="118" t="n">
        <f aca="false">TRUNC(F778*G778,2)</f>
        <v>0</v>
      </c>
      <c r="I778" s="118" t="n">
        <f aca="false">TRUNC((1+'BDI '!$F$30)*H778,2)</f>
        <v>0</v>
      </c>
    </row>
    <row r="779" s="82" customFormat="true" ht="18.55" hidden="false" customHeight="false" outlineLevel="0" collapsed="false">
      <c r="A779" s="113" t="n">
        <v>92301</v>
      </c>
      <c r="B779" s="113" t="s">
        <v>149</v>
      </c>
      <c r="C779" s="114" t="s">
        <v>150</v>
      </c>
      <c r="D779" s="114" t="s">
        <v>151</v>
      </c>
      <c r="E779" s="115" t="s">
        <v>789</v>
      </c>
      <c r="F779" s="116" t="n">
        <v>1</v>
      </c>
      <c r="G779" s="117"/>
      <c r="H779" s="118" t="n">
        <f aca="false">TRUNC(F779*G779,2)</f>
        <v>0</v>
      </c>
      <c r="I779" s="118" t="n">
        <f aca="false">TRUNC((1+'BDI '!$F$30)*H779,2)</f>
        <v>0</v>
      </c>
    </row>
    <row r="780" s="82" customFormat="true" ht="18.55" hidden="false" customHeight="false" outlineLevel="0" collapsed="false">
      <c r="A780" s="113" t="s">
        <v>790</v>
      </c>
      <c r="B780" s="113" t="s">
        <v>149</v>
      </c>
      <c r="C780" s="114" t="s">
        <v>150</v>
      </c>
      <c r="D780" s="114" t="s">
        <v>151</v>
      </c>
      <c r="E780" s="115" t="s">
        <v>791</v>
      </c>
      <c r="F780" s="116" t="n">
        <v>3</v>
      </c>
      <c r="G780" s="117"/>
      <c r="H780" s="118" t="n">
        <f aca="false">TRUNC(F780*G780,2)</f>
        <v>0</v>
      </c>
      <c r="I780" s="118" t="n">
        <f aca="false">TRUNC((1+'BDI '!$F$30)*H780,2)</f>
        <v>0</v>
      </c>
    </row>
    <row r="781" s="82" customFormat="true" ht="18.55" hidden="false" customHeight="false" outlineLevel="0" collapsed="false">
      <c r="A781" s="113" t="s">
        <v>792</v>
      </c>
      <c r="B781" s="113" t="s">
        <v>149</v>
      </c>
      <c r="C781" s="114" t="s">
        <v>150</v>
      </c>
      <c r="D781" s="114" t="s">
        <v>151</v>
      </c>
      <c r="E781" s="115" t="s">
        <v>793</v>
      </c>
      <c r="F781" s="116" t="n">
        <v>2</v>
      </c>
      <c r="G781" s="117"/>
      <c r="H781" s="118" t="n">
        <f aca="false">TRUNC(F781*G781,2)</f>
        <v>0</v>
      </c>
      <c r="I781" s="118" t="n">
        <f aca="false">TRUNC((1+'BDI '!$F$30)*H781,2)</f>
        <v>0</v>
      </c>
    </row>
    <row r="782" s="82" customFormat="true" ht="18.55" hidden="false" customHeight="false" outlineLevel="0" collapsed="false">
      <c r="A782" s="119"/>
      <c r="B782" s="120"/>
      <c r="C782" s="119"/>
      <c r="D782" s="119"/>
      <c r="E782" s="121" t="s">
        <v>772</v>
      </c>
      <c r="F782" s="122"/>
      <c r="G782" s="123" t="n">
        <f aca="false">H766+H767+H768+H769+H770+H771+H772+H773+H774+H775+H776+H777+H778+H779+H780+H781</f>
        <v>0</v>
      </c>
      <c r="H782" s="123" t="n">
        <f aca="false">TRUNC(G782,2)</f>
        <v>0</v>
      </c>
      <c r="I782" s="123" t="n">
        <f aca="false">I765</f>
        <v>0</v>
      </c>
    </row>
    <row r="783" s="82" customFormat="true" ht="18.55" hidden="false" customHeight="false" outlineLevel="0" collapsed="false">
      <c r="A783" s="109" t="s">
        <v>794</v>
      </c>
      <c r="B783" s="109"/>
      <c r="C783" s="109" t="s">
        <v>144</v>
      </c>
      <c r="D783" s="110"/>
      <c r="E783" s="111" t="s">
        <v>795</v>
      </c>
      <c r="F783" s="110"/>
      <c r="G783" s="112" t="n">
        <f aca="false">G808</f>
        <v>0</v>
      </c>
      <c r="H783" s="112" t="n">
        <f aca="false">TRUNC(G783,2)</f>
        <v>0</v>
      </c>
      <c r="I783" s="112" t="n">
        <f aca="false">SUM(I784:I807)</f>
        <v>0</v>
      </c>
    </row>
    <row r="784" s="82" customFormat="true" ht="24.7" hidden="false" customHeight="false" outlineLevel="0" collapsed="false">
      <c r="A784" s="113" t="n">
        <v>89987</v>
      </c>
      <c r="B784" s="113" t="s">
        <v>149</v>
      </c>
      <c r="C784" s="114" t="s">
        <v>150</v>
      </c>
      <c r="D784" s="114" t="s">
        <v>151</v>
      </c>
      <c r="E784" s="115" t="s">
        <v>734</v>
      </c>
      <c r="F784" s="116" t="n">
        <v>15</v>
      </c>
      <c r="G784" s="117"/>
      <c r="H784" s="118" t="n">
        <f aca="false">TRUNC(F784*G784,2)</f>
        <v>0</v>
      </c>
      <c r="I784" s="118" t="n">
        <f aca="false">TRUNC((1+'BDI '!$F$30)*H784,2)</f>
        <v>0</v>
      </c>
    </row>
    <row r="785" s="82" customFormat="true" ht="18.55" hidden="false" customHeight="false" outlineLevel="0" collapsed="false">
      <c r="A785" s="113" t="n">
        <v>89634</v>
      </c>
      <c r="B785" s="113" t="s">
        <v>149</v>
      </c>
      <c r="C785" s="114" t="s">
        <v>150</v>
      </c>
      <c r="D785" s="114" t="s">
        <v>173</v>
      </c>
      <c r="E785" s="115" t="s">
        <v>796</v>
      </c>
      <c r="F785" s="116" t="n">
        <v>133.29</v>
      </c>
      <c r="G785" s="117"/>
      <c r="H785" s="118" t="n">
        <f aca="false">TRUNC(F785*G785,2)</f>
        <v>0</v>
      </c>
      <c r="I785" s="118" t="n">
        <f aca="false">TRUNC((1+'BDI '!$F$30)*H785,2)</f>
        <v>0</v>
      </c>
    </row>
    <row r="786" s="82" customFormat="true" ht="18.55" hidden="false" customHeight="false" outlineLevel="0" collapsed="false">
      <c r="A786" s="113" t="n">
        <v>89717</v>
      </c>
      <c r="B786" s="113" t="s">
        <v>149</v>
      </c>
      <c r="C786" s="114" t="s">
        <v>150</v>
      </c>
      <c r="D786" s="114" t="s">
        <v>173</v>
      </c>
      <c r="E786" s="115" t="s">
        <v>797</v>
      </c>
      <c r="F786" s="116" t="n">
        <v>79.38</v>
      </c>
      <c r="G786" s="117"/>
      <c r="H786" s="118" t="n">
        <f aca="false">TRUNC(F786*G786,2)</f>
        <v>0</v>
      </c>
      <c r="I786" s="118" t="n">
        <f aca="false">TRUNC((1+'BDI '!$F$30)*H786,2)</f>
        <v>0</v>
      </c>
    </row>
    <row r="787" s="82" customFormat="true" ht="18.55" hidden="false" customHeight="false" outlineLevel="0" collapsed="false">
      <c r="A787" s="113" t="n">
        <v>89770</v>
      </c>
      <c r="B787" s="113" t="s">
        <v>149</v>
      </c>
      <c r="C787" s="114" t="s">
        <v>150</v>
      </c>
      <c r="D787" s="114" t="s">
        <v>173</v>
      </c>
      <c r="E787" s="115" t="s">
        <v>798</v>
      </c>
      <c r="F787" s="116" t="n">
        <v>18.52</v>
      </c>
      <c r="G787" s="117"/>
      <c r="H787" s="118" t="n">
        <f aca="false">TRUNC(F787*G787,2)</f>
        <v>0</v>
      </c>
      <c r="I787" s="118" t="n">
        <f aca="false">TRUNC((1+'BDI '!$F$30)*H787,2)</f>
        <v>0</v>
      </c>
    </row>
    <row r="788" s="82" customFormat="true" ht="18.55" hidden="false" customHeight="false" outlineLevel="0" collapsed="false">
      <c r="A788" s="113" t="n">
        <v>89697</v>
      </c>
      <c r="B788" s="113" t="s">
        <v>149</v>
      </c>
      <c r="C788" s="114" t="s">
        <v>150</v>
      </c>
      <c r="D788" s="114" t="s">
        <v>151</v>
      </c>
      <c r="E788" s="115" t="s">
        <v>799</v>
      </c>
      <c r="F788" s="116" t="n">
        <v>28</v>
      </c>
      <c r="G788" s="117"/>
      <c r="H788" s="118" t="n">
        <f aca="false">TRUNC(F788*G788,2)</f>
        <v>0</v>
      </c>
      <c r="I788" s="118" t="n">
        <f aca="false">TRUNC((1+'BDI '!$F$30)*H788,2)</f>
        <v>0</v>
      </c>
    </row>
    <row r="789" s="82" customFormat="true" ht="18.55" hidden="false" customHeight="false" outlineLevel="0" collapsed="false">
      <c r="A789" s="113" t="n">
        <v>89768</v>
      </c>
      <c r="B789" s="113" t="s">
        <v>149</v>
      </c>
      <c r="C789" s="114" t="s">
        <v>150</v>
      </c>
      <c r="D789" s="114" t="s">
        <v>151</v>
      </c>
      <c r="E789" s="115" t="s">
        <v>800</v>
      </c>
      <c r="F789" s="116" t="n">
        <v>5</v>
      </c>
      <c r="G789" s="117"/>
      <c r="H789" s="118" t="n">
        <f aca="false">TRUNC(F789*G789,2)</f>
        <v>0</v>
      </c>
      <c r="I789" s="118" t="n">
        <f aca="false">TRUNC((1+'BDI '!$F$30)*H789,2)</f>
        <v>0</v>
      </c>
    </row>
    <row r="790" s="82" customFormat="true" ht="18.55" hidden="false" customHeight="false" outlineLevel="0" collapsed="false">
      <c r="A790" s="113" t="s">
        <v>801</v>
      </c>
      <c r="B790" s="113" t="s">
        <v>149</v>
      </c>
      <c r="C790" s="114" t="s">
        <v>150</v>
      </c>
      <c r="D790" s="114" t="s">
        <v>151</v>
      </c>
      <c r="E790" s="115" t="s">
        <v>802</v>
      </c>
      <c r="F790" s="116" t="n">
        <v>1</v>
      </c>
      <c r="G790" s="117"/>
      <c r="H790" s="118" t="n">
        <f aca="false">TRUNC(F790*G790,2)</f>
        <v>0</v>
      </c>
      <c r="I790" s="118" t="n">
        <f aca="false">TRUNC((1+'BDI '!$F$30)*H790,2)</f>
        <v>0</v>
      </c>
    </row>
    <row r="791" s="82" customFormat="true" ht="18.55" hidden="false" customHeight="false" outlineLevel="0" collapsed="false">
      <c r="A791" s="113" t="s">
        <v>803</v>
      </c>
      <c r="B791" s="113" t="s">
        <v>149</v>
      </c>
      <c r="C791" s="114" t="s">
        <v>150</v>
      </c>
      <c r="D791" s="114" t="s">
        <v>151</v>
      </c>
      <c r="E791" s="115" t="s">
        <v>804</v>
      </c>
      <c r="F791" s="116" t="n">
        <v>3</v>
      </c>
      <c r="G791" s="117"/>
      <c r="H791" s="118" t="n">
        <f aca="false">TRUNC(F791*G791,2)</f>
        <v>0</v>
      </c>
      <c r="I791" s="118" t="n">
        <f aca="false">TRUNC((1+'BDI '!$F$30)*H791,2)</f>
        <v>0</v>
      </c>
    </row>
    <row r="792" s="82" customFormat="true" ht="24.7" hidden="false" customHeight="false" outlineLevel="0" collapsed="false">
      <c r="A792" s="113" t="n">
        <v>89641</v>
      </c>
      <c r="B792" s="113" t="s">
        <v>149</v>
      </c>
      <c r="C792" s="114" t="s">
        <v>150</v>
      </c>
      <c r="D792" s="114" t="s">
        <v>151</v>
      </c>
      <c r="E792" s="115" t="s">
        <v>805</v>
      </c>
      <c r="F792" s="116" t="n">
        <v>71</v>
      </c>
      <c r="G792" s="117"/>
      <c r="H792" s="118" t="n">
        <f aca="false">TRUNC(F792*G792,2)</f>
        <v>0</v>
      </c>
      <c r="I792" s="118" t="n">
        <f aca="false">TRUNC((1+'BDI '!$F$30)*H792,2)</f>
        <v>0</v>
      </c>
    </row>
    <row r="793" s="82" customFormat="true" ht="24.7" hidden="false" customHeight="false" outlineLevel="0" collapsed="false">
      <c r="A793" s="113" t="n">
        <v>89723</v>
      </c>
      <c r="B793" s="113" t="s">
        <v>149</v>
      </c>
      <c r="C793" s="114" t="s">
        <v>150</v>
      </c>
      <c r="D793" s="114" t="s">
        <v>151</v>
      </c>
      <c r="E793" s="115" t="s">
        <v>806</v>
      </c>
      <c r="F793" s="116" t="n">
        <v>16</v>
      </c>
      <c r="G793" s="117"/>
      <c r="H793" s="118" t="n">
        <f aca="false">TRUNC(F793*G793,2)</f>
        <v>0</v>
      </c>
      <c r="I793" s="118" t="n">
        <f aca="false">TRUNC((1+'BDI '!$F$30)*H793,2)</f>
        <v>0</v>
      </c>
    </row>
    <row r="794" s="82" customFormat="true" ht="18.55" hidden="false" customHeight="false" outlineLevel="0" collapsed="false">
      <c r="A794" s="113" t="n">
        <v>89777</v>
      </c>
      <c r="B794" s="113" t="s">
        <v>149</v>
      </c>
      <c r="C794" s="114" t="s">
        <v>150</v>
      </c>
      <c r="D794" s="114" t="s">
        <v>151</v>
      </c>
      <c r="E794" s="115" t="s">
        <v>807</v>
      </c>
      <c r="F794" s="116" t="n">
        <v>5</v>
      </c>
      <c r="G794" s="117"/>
      <c r="H794" s="118" t="n">
        <f aca="false">TRUNC(F794*G794,2)</f>
        <v>0</v>
      </c>
      <c r="I794" s="118" t="n">
        <f aca="false">TRUNC((1+'BDI '!$F$30)*H794,2)</f>
        <v>0</v>
      </c>
    </row>
    <row r="795" s="82" customFormat="true" ht="24.7" hidden="false" customHeight="false" outlineLevel="0" collapsed="false">
      <c r="A795" s="113" t="n">
        <v>89642</v>
      </c>
      <c r="B795" s="113" t="s">
        <v>149</v>
      </c>
      <c r="C795" s="114" t="s">
        <v>150</v>
      </c>
      <c r="D795" s="114" t="s">
        <v>151</v>
      </c>
      <c r="E795" s="115" t="s">
        <v>808</v>
      </c>
      <c r="F795" s="116" t="n">
        <v>1</v>
      </c>
      <c r="G795" s="117"/>
      <c r="H795" s="118" t="n">
        <f aca="false">TRUNC(F795*G795,2)</f>
        <v>0</v>
      </c>
      <c r="I795" s="118" t="n">
        <f aca="false">TRUNC((1+'BDI '!$F$30)*H795,2)</f>
        <v>0</v>
      </c>
    </row>
    <row r="796" s="82" customFormat="true" ht="24.7" hidden="false" customHeight="false" outlineLevel="0" collapsed="false">
      <c r="A796" s="113" t="n">
        <v>89725</v>
      </c>
      <c r="B796" s="113" t="s">
        <v>149</v>
      </c>
      <c r="C796" s="114" t="s">
        <v>150</v>
      </c>
      <c r="D796" s="114" t="s">
        <v>151</v>
      </c>
      <c r="E796" s="115" t="s">
        <v>809</v>
      </c>
      <c r="F796" s="116" t="n">
        <v>1</v>
      </c>
      <c r="G796" s="117"/>
      <c r="H796" s="118" t="n">
        <f aca="false">TRUNC(F796*G796,2)</f>
        <v>0</v>
      </c>
      <c r="I796" s="118" t="n">
        <f aca="false">TRUNC((1+'BDI '!$F$30)*H796,2)</f>
        <v>0</v>
      </c>
    </row>
    <row r="797" s="82" customFormat="true" ht="24.7" hidden="false" customHeight="false" outlineLevel="0" collapsed="false">
      <c r="A797" s="113" t="n">
        <v>89678</v>
      </c>
      <c r="B797" s="113" t="s">
        <v>149</v>
      </c>
      <c r="C797" s="114" t="s">
        <v>150</v>
      </c>
      <c r="D797" s="114" t="s">
        <v>151</v>
      </c>
      <c r="E797" s="115" t="s">
        <v>810</v>
      </c>
      <c r="F797" s="116" t="n">
        <v>7</v>
      </c>
      <c r="G797" s="117"/>
      <c r="H797" s="118" t="n">
        <f aca="false">TRUNC(F797*G797,2)</f>
        <v>0</v>
      </c>
      <c r="I797" s="118" t="n">
        <f aca="false">TRUNC((1+'BDI '!$F$30)*H797,2)</f>
        <v>0</v>
      </c>
    </row>
    <row r="798" s="82" customFormat="true" ht="18.55" hidden="false" customHeight="false" outlineLevel="0" collapsed="false">
      <c r="A798" s="113" t="s">
        <v>811</v>
      </c>
      <c r="B798" s="113" t="s">
        <v>149</v>
      </c>
      <c r="C798" s="114" t="s">
        <v>150</v>
      </c>
      <c r="D798" s="114" t="s">
        <v>151</v>
      </c>
      <c r="E798" s="115" t="s">
        <v>812</v>
      </c>
      <c r="F798" s="116" t="n">
        <v>4</v>
      </c>
      <c r="G798" s="117"/>
      <c r="H798" s="118" t="n">
        <f aca="false">TRUNC(F798*G798,2)</f>
        <v>0</v>
      </c>
      <c r="I798" s="118" t="n">
        <f aca="false">TRUNC((1+'BDI '!$F$30)*H798,2)</f>
        <v>0</v>
      </c>
    </row>
    <row r="799" s="82" customFormat="true" ht="18.55" hidden="false" customHeight="false" outlineLevel="0" collapsed="false">
      <c r="A799" s="113" t="s">
        <v>813</v>
      </c>
      <c r="B799" s="113" t="s">
        <v>149</v>
      </c>
      <c r="C799" s="114" t="s">
        <v>150</v>
      </c>
      <c r="D799" s="114" t="s">
        <v>151</v>
      </c>
      <c r="E799" s="115" t="s">
        <v>814</v>
      </c>
      <c r="F799" s="116" t="n">
        <v>3</v>
      </c>
      <c r="G799" s="117"/>
      <c r="H799" s="118" t="n">
        <f aca="false">TRUNC(F799*G799,2)</f>
        <v>0</v>
      </c>
      <c r="I799" s="118" t="n">
        <f aca="false">TRUNC((1+'BDI '!$F$30)*H799,2)</f>
        <v>0</v>
      </c>
    </row>
    <row r="800" s="82" customFormat="true" ht="18.55" hidden="false" customHeight="false" outlineLevel="0" collapsed="false">
      <c r="A800" s="113" t="s">
        <v>815</v>
      </c>
      <c r="B800" s="113" t="s">
        <v>149</v>
      </c>
      <c r="C800" s="114" t="s">
        <v>150</v>
      </c>
      <c r="D800" s="114" t="s">
        <v>151</v>
      </c>
      <c r="E800" s="115" t="s">
        <v>816</v>
      </c>
      <c r="F800" s="116" t="n">
        <v>2</v>
      </c>
      <c r="G800" s="117"/>
      <c r="H800" s="118" t="n">
        <f aca="false">TRUNC(F800*G800,2)</f>
        <v>0</v>
      </c>
      <c r="I800" s="118" t="n">
        <f aca="false">TRUNC((1+'BDI '!$F$30)*H800,2)</f>
        <v>0</v>
      </c>
    </row>
    <row r="801" s="82" customFormat="true" ht="24.7" hidden="false" customHeight="false" outlineLevel="0" collapsed="false">
      <c r="A801" s="113" t="n">
        <v>89703</v>
      </c>
      <c r="B801" s="113" t="s">
        <v>149</v>
      </c>
      <c r="C801" s="114" t="s">
        <v>150</v>
      </c>
      <c r="D801" s="114" t="s">
        <v>151</v>
      </c>
      <c r="E801" s="115" t="s">
        <v>817</v>
      </c>
      <c r="F801" s="116" t="n">
        <v>46</v>
      </c>
      <c r="G801" s="117"/>
      <c r="H801" s="118" t="n">
        <f aca="false">TRUNC(F801*G801,2)</f>
        <v>0</v>
      </c>
      <c r="I801" s="118" t="n">
        <f aca="false">TRUNC((1+'BDI '!$F$30)*H801,2)</f>
        <v>0</v>
      </c>
    </row>
    <row r="802" s="82" customFormat="true" ht="24.7" hidden="false" customHeight="false" outlineLevel="0" collapsed="false">
      <c r="A802" s="113" t="n">
        <v>89668</v>
      </c>
      <c r="B802" s="113" t="s">
        <v>149</v>
      </c>
      <c r="C802" s="114" t="s">
        <v>150</v>
      </c>
      <c r="D802" s="114" t="s">
        <v>151</v>
      </c>
      <c r="E802" s="115" t="s">
        <v>818</v>
      </c>
      <c r="F802" s="116" t="n">
        <v>76</v>
      </c>
      <c r="G802" s="117"/>
      <c r="H802" s="118" t="n">
        <f aca="false">TRUNC(F802*G802,2)</f>
        <v>0</v>
      </c>
      <c r="I802" s="118" t="n">
        <f aca="false">TRUNC((1+'BDI '!$F$30)*H802,2)</f>
        <v>0</v>
      </c>
    </row>
    <row r="803" s="82" customFormat="true" ht="24.7" hidden="false" customHeight="false" outlineLevel="0" collapsed="false">
      <c r="A803" s="113" t="n">
        <v>89645</v>
      </c>
      <c r="B803" s="113" t="s">
        <v>149</v>
      </c>
      <c r="C803" s="114" t="s">
        <v>150</v>
      </c>
      <c r="D803" s="114" t="s">
        <v>151</v>
      </c>
      <c r="E803" s="115" t="s">
        <v>819</v>
      </c>
      <c r="F803" s="116" t="n">
        <v>46</v>
      </c>
      <c r="G803" s="117"/>
      <c r="H803" s="118" t="n">
        <f aca="false">TRUNC(F803*G803,2)</f>
        <v>0</v>
      </c>
      <c r="I803" s="118" t="n">
        <f aca="false">TRUNC((1+'BDI '!$F$30)*H803,2)</f>
        <v>0</v>
      </c>
    </row>
    <row r="804" s="82" customFormat="true" ht="24.7" hidden="false" customHeight="false" outlineLevel="0" collapsed="false">
      <c r="A804" s="113" t="n">
        <v>89664</v>
      </c>
      <c r="B804" s="113" t="s">
        <v>149</v>
      </c>
      <c r="C804" s="114" t="s">
        <v>150</v>
      </c>
      <c r="D804" s="114" t="s">
        <v>151</v>
      </c>
      <c r="E804" s="115" t="s">
        <v>820</v>
      </c>
      <c r="F804" s="116" t="n">
        <v>30</v>
      </c>
      <c r="G804" s="117"/>
      <c r="H804" s="118" t="n">
        <f aca="false">TRUNC(F804*G804,2)</f>
        <v>0</v>
      </c>
      <c r="I804" s="118" t="n">
        <f aca="false">TRUNC((1+'BDI '!$F$30)*H804,2)</f>
        <v>0</v>
      </c>
    </row>
    <row r="805" s="82" customFormat="true" ht="18.55" hidden="false" customHeight="false" outlineLevel="0" collapsed="false">
      <c r="A805" s="113" t="n">
        <v>89736</v>
      </c>
      <c r="B805" s="113" t="s">
        <v>149</v>
      </c>
      <c r="C805" s="114" t="s">
        <v>150</v>
      </c>
      <c r="D805" s="114" t="s">
        <v>151</v>
      </c>
      <c r="E805" s="115" t="s">
        <v>821</v>
      </c>
      <c r="F805" s="116" t="n">
        <v>3</v>
      </c>
      <c r="G805" s="117"/>
      <c r="H805" s="118" t="n">
        <f aca="false">TRUNC(F805*G805,2)</f>
        <v>0</v>
      </c>
      <c r="I805" s="118" t="n">
        <f aca="false">TRUNC((1+'BDI '!$F$30)*H805,2)</f>
        <v>0</v>
      </c>
    </row>
    <row r="806" s="82" customFormat="true" ht="18.55" hidden="false" customHeight="false" outlineLevel="0" collapsed="false">
      <c r="A806" s="113" t="n">
        <v>89755</v>
      </c>
      <c r="B806" s="113" t="s">
        <v>149</v>
      </c>
      <c r="C806" s="114" t="s">
        <v>150</v>
      </c>
      <c r="D806" s="114" t="s">
        <v>151</v>
      </c>
      <c r="E806" s="115" t="s">
        <v>822</v>
      </c>
      <c r="F806" s="116" t="n">
        <v>18</v>
      </c>
      <c r="G806" s="117"/>
      <c r="H806" s="118" t="n">
        <f aca="false">TRUNC(F806*G806,2)</f>
        <v>0</v>
      </c>
      <c r="I806" s="118" t="n">
        <f aca="false">TRUNC((1+'BDI '!$F$30)*H806,2)</f>
        <v>0</v>
      </c>
    </row>
    <row r="807" s="82" customFormat="true" ht="18.55" hidden="false" customHeight="false" outlineLevel="0" collapsed="false">
      <c r="A807" s="113" t="n">
        <v>89794</v>
      </c>
      <c r="B807" s="113" t="s">
        <v>149</v>
      </c>
      <c r="C807" s="114" t="s">
        <v>150</v>
      </c>
      <c r="D807" s="114" t="s">
        <v>151</v>
      </c>
      <c r="E807" s="115" t="s">
        <v>823</v>
      </c>
      <c r="F807" s="116" t="n">
        <v>5</v>
      </c>
      <c r="G807" s="117"/>
      <c r="H807" s="118" t="n">
        <f aca="false">TRUNC(F807*G807,2)</f>
        <v>0</v>
      </c>
      <c r="I807" s="118" t="n">
        <f aca="false">TRUNC((1+'BDI '!$F$30)*H807,2)</f>
        <v>0</v>
      </c>
    </row>
    <row r="808" s="82" customFormat="true" ht="18.55" hidden="false" customHeight="false" outlineLevel="0" collapsed="false">
      <c r="A808" s="119"/>
      <c r="B808" s="120"/>
      <c r="C808" s="119"/>
      <c r="D808" s="119"/>
      <c r="E808" s="121" t="s">
        <v>794</v>
      </c>
      <c r="F808" s="122"/>
      <c r="G808" s="123" t="n">
        <f aca="false">H784+H785+H786+H787+H788+H789+H790+H791+H792+H793+H794+H795+H796+H797+H798+H799+H800+H801+H802+H803+H804+H805+H806+H807</f>
        <v>0</v>
      </c>
      <c r="H808" s="123" t="n">
        <f aca="false">TRUNC(G808,2)</f>
        <v>0</v>
      </c>
      <c r="I808" s="123" t="n">
        <f aca="false">I783</f>
        <v>0</v>
      </c>
    </row>
    <row r="809" s="82" customFormat="true" ht="18.55" hidden="false" customHeight="false" outlineLevel="0" collapsed="false">
      <c r="A809" s="109" t="s">
        <v>824</v>
      </c>
      <c r="B809" s="109"/>
      <c r="C809" s="109" t="s">
        <v>144</v>
      </c>
      <c r="D809" s="110"/>
      <c r="E809" s="111" t="s">
        <v>752</v>
      </c>
      <c r="F809" s="110"/>
      <c r="G809" s="112" t="n">
        <f aca="false">G811</f>
        <v>0</v>
      </c>
      <c r="H809" s="112" t="n">
        <f aca="false">TRUNC(G809,2)</f>
        <v>0</v>
      </c>
      <c r="I809" s="112" t="n">
        <f aca="false">I810</f>
        <v>0</v>
      </c>
    </row>
    <row r="810" s="82" customFormat="true" ht="18.55" hidden="false" customHeight="false" outlineLevel="0" collapsed="false">
      <c r="A810" s="113" t="s">
        <v>825</v>
      </c>
      <c r="B810" s="113" t="s">
        <v>149</v>
      </c>
      <c r="C810" s="114" t="s">
        <v>150</v>
      </c>
      <c r="D810" s="114" t="s">
        <v>151</v>
      </c>
      <c r="E810" s="115" t="s">
        <v>826</v>
      </c>
      <c r="F810" s="116" t="n">
        <v>46</v>
      </c>
      <c r="G810" s="117"/>
      <c r="H810" s="118" t="n">
        <f aca="false">TRUNC(F810*G810,2)</f>
        <v>0</v>
      </c>
      <c r="I810" s="118" t="n">
        <f aca="false">TRUNC((1+'BDI '!$F$30)*H810,2)</f>
        <v>0</v>
      </c>
    </row>
    <row r="811" s="82" customFormat="true" ht="18.55" hidden="false" customHeight="false" outlineLevel="0" collapsed="false">
      <c r="A811" s="119"/>
      <c r="B811" s="120"/>
      <c r="C811" s="119"/>
      <c r="D811" s="119"/>
      <c r="E811" s="121" t="s">
        <v>824</v>
      </c>
      <c r="F811" s="122"/>
      <c r="G811" s="123" t="n">
        <f aca="false">H810</f>
        <v>0</v>
      </c>
      <c r="H811" s="123" t="n">
        <f aca="false">TRUNC(G811,2)</f>
        <v>0</v>
      </c>
      <c r="I811" s="123" t="n">
        <f aca="false">I809</f>
        <v>0</v>
      </c>
    </row>
    <row r="812" s="82" customFormat="true" ht="18.55" hidden="false" customHeight="false" outlineLevel="0" collapsed="false">
      <c r="A812" s="119"/>
      <c r="B812" s="120"/>
      <c r="C812" s="119"/>
      <c r="D812" s="119"/>
      <c r="E812" s="128" t="s">
        <v>770</v>
      </c>
      <c r="F812" s="129"/>
      <c r="G812" s="130" t="n">
        <f aca="false">H782+H808+H811</f>
        <v>0</v>
      </c>
      <c r="H812" s="130" t="n">
        <f aca="false">TRUNC(G812,2)</f>
        <v>0</v>
      </c>
      <c r="I812" s="130" t="n">
        <f aca="false">I764</f>
        <v>0</v>
      </c>
    </row>
    <row r="813" s="82" customFormat="true" ht="18.55" hidden="false" customHeight="false" outlineLevel="0" collapsed="false">
      <c r="A813" s="105" t="s">
        <v>827</v>
      </c>
      <c r="B813" s="105"/>
      <c r="C813" s="105" t="s">
        <v>144</v>
      </c>
      <c r="D813" s="106"/>
      <c r="E813" s="107" t="s">
        <v>828</v>
      </c>
      <c r="F813" s="106"/>
      <c r="G813" s="108" t="n">
        <f aca="false">G851</f>
        <v>0</v>
      </c>
      <c r="H813" s="108" t="n">
        <f aca="false">TRUNC(G813,2)</f>
        <v>0</v>
      </c>
      <c r="I813" s="108" t="n">
        <f aca="false">+I814+I838+I844</f>
        <v>0</v>
      </c>
    </row>
    <row r="814" s="82" customFormat="true" ht="18.55" hidden="false" customHeight="false" outlineLevel="0" collapsed="false">
      <c r="A814" s="109" t="s">
        <v>829</v>
      </c>
      <c r="B814" s="109"/>
      <c r="C814" s="109" t="s">
        <v>144</v>
      </c>
      <c r="D814" s="110"/>
      <c r="E814" s="111" t="s">
        <v>830</v>
      </c>
      <c r="F814" s="110"/>
      <c r="G814" s="112" t="n">
        <f aca="false">G837</f>
        <v>0</v>
      </c>
      <c r="H814" s="112" t="n">
        <f aca="false">TRUNC(G814,2)</f>
        <v>0</v>
      </c>
      <c r="I814" s="112" t="n">
        <f aca="false">SUM(I815:I836)</f>
        <v>0</v>
      </c>
    </row>
    <row r="815" s="82" customFormat="true" ht="18.55" hidden="false" customHeight="false" outlineLevel="0" collapsed="false">
      <c r="A815" s="113" t="n">
        <v>89576</v>
      </c>
      <c r="B815" s="113" t="s">
        <v>149</v>
      </c>
      <c r="C815" s="114" t="s">
        <v>150</v>
      </c>
      <c r="D815" s="114" t="s">
        <v>173</v>
      </c>
      <c r="E815" s="115" t="s">
        <v>831</v>
      </c>
      <c r="F815" s="116" t="n">
        <v>25.41</v>
      </c>
      <c r="G815" s="117"/>
      <c r="H815" s="118" t="n">
        <f aca="false">TRUNC(F815*G815,2)</f>
        <v>0</v>
      </c>
      <c r="I815" s="118" t="n">
        <f aca="false">TRUNC((1+'BDI '!$F$30)*H815,2)</f>
        <v>0</v>
      </c>
    </row>
    <row r="816" s="82" customFormat="true" ht="18.55" hidden="false" customHeight="false" outlineLevel="0" collapsed="false">
      <c r="A816" s="113" t="n">
        <v>89512</v>
      </c>
      <c r="B816" s="113" t="s">
        <v>149</v>
      </c>
      <c r="C816" s="114" t="s">
        <v>150</v>
      </c>
      <c r="D816" s="114" t="s">
        <v>173</v>
      </c>
      <c r="E816" s="115" t="s">
        <v>832</v>
      </c>
      <c r="F816" s="116" t="n">
        <v>169.95</v>
      </c>
      <c r="G816" s="117"/>
      <c r="H816" s="118" t="n">
        <f aca="false">TRUNC(F816*G816,2)</f>
        <v>0</v>
      </c>
      <c r="I816" s="118" t="n">
        <f aca="false">TRUNC((1+'BDI '!$F$30)*H816,2)</f>
        <v>0</v>
      </c>
    </row>
    <row r="817" s="82" customFormat="true" ht="24.7" hidden="false" customHeight="false" outlineLevel="0" collapsed="false">
      <c r="A817" s="113" t="n">
        <v>89578</v>
      </c>
      <c r="B817" s="113" t="s">
        <v>149</v>
      </c>
      <c r="C817" s="114" t="s">
        <v>150</v>
      </c>
      <c r="D817" s="114" t="s">
        <v>173</v>
      </c>
      <c r="E817" s="115" t="s">
        <v>833</v>
      </c>
      <c r="F817" s="116" t="n">
        <v>80</v>
      </c>
      <c r="G817" s="117"/>
      <c r="H817" s="118" t="n">
        <f aca="false">TRUNC(F817*G817,2)</f>
        <v>0</v>
      </c>
      <c r="I817" s="118" t="n">
        <f aca="false">TRUNC((1+'BDI '!$F$30)*H817,2)</f>
        <v>0</v>
      </c>
    </row>
    <row r="818" s="82" customFormat="true" ht="24.7" hidden="false" customHeight="false" outlineLevel="0" collapsed="false">
      <c r="A818" s="113" t="n">
        <v>89580</v>
      </c>
      <c r="B818" s="113" t="s">
        <v>149</v>
      </c>
      <c r="C818" s="114" t="s">
        <v>150</v>
      </c>
      <c r="D818" s="114" t="s">
        <v>173</v>
      </c>
      <c r="E818" s="115" t="s">
        <v>834</v>
      </c>
      <c r="F818" s="116" t="n">
        <v>254.18</v>
      </c>
      <c r="G818" s="117"/>
      <c r="H818" s="118" t="n">
        <f aca="false">TRUNC(F818*G818,2)</f>
        <v>0</v>
      </c>
      <c r="I818" s="118" t="n">
        <f aca="false">TRUNC((1+'BDI '!$F$30)*H818,2)</f>
        <v>0</v>
      </c>
    </row>
    <row r="819" s="82" customFormat="true" ht="24.7" hidden="false" customHeight="false" outlineLevel="0" collapsed="false">
      <c r="A819" s="113" t="n">
        <v>90695</v>
      </c>
      <c r="B819" s="113" t="s">
        <v>149</v>
      </c>
      <c r="C819" s="114" t="s">
        <v>150</v>
      </c>
      <c r="D819" s="114" t="s">
        <v>173</v>
      </c>
      <c r="E819" s="115" t="s">
        <v>835</v>
      </c>
      <c r="F819" s="116" t="n">
        <v>89.43</v>
      </c>
      <c r="G819" s="117"/>
      <c r="H819" s="118" t="n">
        <f aca="false">TRUNC(F819*G819,2)</f>
        <v>0</v>
      </c>
      <c r="I819" s="118" t="n">
        <f aca="false">TRUNC((1+'BDI '!$F$30)*H819,2)</f>
        <v>0</v>
      </c>
    </row>
    <row r="820" s="82" customFormat="true" ht="24.7" hidden="false" customHeight="false" outlineLevel="0" collapsed="false">
      <c r="A820" s="113" t="n">
        <v>90696</v>
      </c>
      <c r="B820" s="113" t="s">
        <v>149</v>
      </c>
      <c r="C820" s="114" t="s">
        <v>150</v>
      </c>
      <c r="D820" s="114" t="s">
        <v>173</v>
      </c>
      <c r="E820" s="115" t="s">
        <v>836</v>
      </c>
      <c r="F820" s="116" t="n">
        <v>248.94</v>
      </c>
      <c r="G820" s="117"/>
      <c r="H820" s="118" t="n">
        <f aca="false">TRUNC(F820*G820,2)</f>
        <v>0</v>
      </c>
      <c r="I820" s="118" t="n">
        <f aca="false">TRUNC((1+'BDI '!$F$30)*H820,2)</f>
        <v>0</v>
      </c>
    </row>
    <row r="821" s="82" customFormat="true" ht="24.7" hidden="false" customHeight="false" outlineLevel="0" collapsed="false">
      <c r="A821" s="113" t="n">
        <v>89535</v>
      </c>
      <c r="B821" s="113" t="s">
        <v>149</v>
      </c>
      <c r="C821" s="114" t="s">
        <v>150</v>
      </c>
      <c r="D821" s="114" t="s">
        <v>151</v>
      </c>
      <c r="E821" s="115" t="s">
        <v>837</v>
      </c>
      <c r="F821" s="116" t="n">
        <v>16</v>
      </c>
      <c r="G821" s="117"/>
      <c r="H821" s="118" t="n">
        <f aca="false">TRUNC(F821*G821,2)</f>
        <v>0</v>
      </c>
      <c r="I821" s="118" t="n">
        <f aca="false">TRUNC((1+'BDI '!$F$30)*H821,2)</f>
        <v>0</v>
      </c>
    </row>
    <row r="822" s="82" customFormat="true" ht="24.7" hidden="false" customHeight="false" outlineLevel="0" collapsed="false">
      <c r="A822" s="113" t="n">
        <v>89592</v>
      </c>
      <c r="B822" s="113" t="s">
        <v>149</v>
      </c>
      <c r="C822" s="114" t="s">
        <v>150</v>
      </c>
      <c r="D822" s="114" t="s">
        <v>151</v>
      </c>
      <c r="E822" s="115" t="s">
        <v>838</v>
      </c>
      <c r="F822" s="116" t="n">
        <v>18</v>
      </c>
      <c r="G822" s="117"/>
      <c r="H822" s="118" t="n">
        <f aca="false">TRUNC(F822*G822,2)</f>
        <v>0</v>
      </c>
      <c r="I822" s="118" t="n">
        <f aca="false">TRUNC((1+'BDI '!$F$30)*H822,2)</f>
        <v>0</v>
      </c>
    </row>
    <row r="823" s="82" customFormat="true" ht="24.7" hidden="false" customHeight="false" outlineLevel="0" collapsed="false">
      <c r="A823" s="113" t="n">
        <v>89581</v>
      </c>
      <c r="B823" s="113" t="s">
        <v>149</v>
      </c>
      <c r="C823" s="114" t="s">
        <v>150</v>
      </c>
      <c r="D823" s="114" t="s">
        <v>151</v>
      </c>
      <c r="E823" s="115" t="s">
        <v>839</v>
      </c>
      <c r="F823" s="116" t="n">
        <v>2</v>
      </c>
      <c r="G823" s="117"/>
      <c r="H823" s="118" t="n">
        <f aca="false">TRUNC(F823*G823,2)</f>
        <v>0</v>
      </c>
      <c r="I823" s="118" t="n">
        <f aca="false">TRUNC((1+'BDI '!$F$30)*H823,2)</f>
        <v>0</v>
      </c>
    </row>
    <row r="824" s="82" customFormat="true" ht="24.7" hidden="false" customHeight="false" outlineLevel="0" collapsed="false">
      <c r="A824" s="113" t="n">
        <v>89584</v>
      </c>
      <c r="B824" s="113" t="s">
        <v>149</v>
      </c>
      <c r="C824" s="114" t="s">
        <v>150</v>
      </c>
      <c r="D824" s="114" t="s">
        <v>151</v>
      </c>
      <c r="E824" s="115" t="s">
        <v>840</v>
      </c>
      <c r="F824" s="116" t="n">
        <v>13</v>
      </c>
      <c r="G824" s="117"/>
      <c r="H824" s="118" t="n">
        <f aca="false">TRUNC(F824*G824,2)</f>
        <v>0</v>
      </c>
      <c r="I824" s="118" t="n">
        <f aca="false">TRUNC((1+'BDI '!$F$30)*H824,2)</f>
        <v>0</v>
      </c>
    </row>
    <row r="825" s="82" customFormat="true" ht="24.7" hidden="false" customHeight="false" outlineLevel="0" collapsed="false">
      <c r="A825" s="113" t="n">
        <v>89590</v>
      </c>
      <c r="B825" s="113" t="s">
        <v>149</v>
      </c>
      <c r="C825" s="114" t="s">
        <v>150</v>
      </c>
      <c r="D825" s="114" t="s">
        <v>151</v>
      </c>
      <c r="E825" s="115" t="s">
        <v>841</v>
      </c>
      <c r="F825" s="116" t="n">
        <v>26</v>
      </c>
      <c r="G825" s="117"/>
      <c r="H825" s="118" t="n">
        <f aca="false">TRUNC(F825*G825,2)</f>
        <v>0</v>
      </c>
      <c r="I825" s="118" t="n">
        <f aca="false">TRUNC((1+'BDI '!$F$30)*H825,2)</f>
        <v>0</v>
      </c>
    </row>
    <row r="826" s="82" customFormat="true" ht="24.7" hidden="false" customHeight="false" outlineLevel="0" collapsed="false">
      <c r="A826" s="113" t="n">
        <v>89531</v>
      </c>
      <c r="B826" s="113" t="s">
        <v>149</v>
      </c>
      <c r="C826" s="114" t="s">
        <v>150</v>
      </c>
      <c r="D826" s="114" t="s">
        <v>151</v>
      </c>
      <c r="E826" s="115" t="s">
        <v>842</v>
      </c>
      <c r="F826" s="116" t="n">
        <v>8</v>
      </c>
      <c r="G826" s="117"/>
      <c r="H826" s="118" t="n">
        <f aca="false">TRUNC(F826*G826,2)</f>
        <v>0</v>
      </c>
      <c r="I826" s="118" t="n">
        <f aca="false">TRUNC((1+'BDI '!$F$30)*H826,2)</f>
        <v>0</v>
      </c>
    </row>
    <row r="827" s="82" customFormat="true" ht="24.7" hidden="false" customHeight="false" outlineLevel="0" collapsed="false">
      <c r="A827" s="113" t="n">
        <v>89591</v>
      </c>
      <c r="B827" s="113" t="s">
        <v>149</v>
      </c>
      <c r="C827" s="114" t="s">
        <v>150</v>
      </c>
      <c r="D827" s="114" t="s">
        <v>151</v>
      </c>
      <c r="E827" s="115" t="s">
        <v>843</v>
      </c>
      <c r="F827" s="116" t="n">
        <v>9</v>
      </c>
      <c r="G827" s="117"/>
      <c r="H827" s="118" t="n">
        <f aca="false">TRUNC(F827*G827,2)</f>
        <v>0</v>
      </c>
      <c r="I827" s="118" t="n">
        <f aca="false">TRUNC((1+'BDI '!$F$30)*H827,2)</f>
        <v>0</v>
      </c>
    </row>
    <row r="828" s="82" customFormat="true" ht="24.7" hidden="false" customHeight="false" outlineLevel="0" collapsed="false">
      <c r="A828" s="113" t="n">
        <v>89699</v>
      </c>
      <c r="B828" s="113" t="s">
        <v>149</v>
      </c>
      <c r="C828" s="114" t="s">
        <v>150</v>
      </c>
      <c r="D828" s="114" t="s">
        <v>151</v>
      </c>
      <c r="E828" s="115" t="s">
        <v>844</v>
      </c>
      <c r="F828" s="116" t="n">
        <v>13</v>
      </c>
      <c r="G828" s="117"/>
      <c r="H828" s="118" t="n">
        <f aca="false">TRUNC(F828*G828,2)</f>
        <v>0</v>
      </c>
      <c r="I828" s="118" t="n">
        <f aca="false">TRUNC((1+'BDI '!$F$30)*H828,2)</f>
        <v>0</v>
      </c>
    </row>
    <row r="829" s="82" customFormat="true" ht="24.7" hidden="false" customHeight="false" outlineLevel="0" collapsed="false">
      <c r="A829" s="113" t="n">
        <v>89698</v>
      </c>
      <c r="B829" s="113" t="s">
        <v>149</v>
      </c>
      <c r="C829" s="114" t="s">
        <v>150</v>
      </c>
      <c r="D829" s="114" t="s">
        <v>151</v>
      </c>
      <c r="E829" s="115" t="s">
        <v>845</v>
      </c>
      <c r="F829" s="116" t="n">
        <v>8</v>
      </c>
      <c r="G829" s="117"/>
      <c r="H829" s="118" t="n">
        <f aca="false">TRUNC(F829*G829,2)</f>
        <v>0</v>
      </c>
      <c r="I829" s="118" t="n">
        <f aca="false">TRUNC((1+'BDI '!$F$30)*H829,2)</f>
        <v>0</v>
      </c>
    </row>
    <row r="830" s="82" customFormat="true" ht="24.7" hidden="false" customHeight="false" outlineLevel="0" collapsed="false">
      <c r="A830" s="113" t="n">
        <v>89599</v>
      </c>
      <c r="B830" s="113" t="s">
        <v>149</v>
      </c>
      <c r="C830" s="114" t="s">
        <v>150</v>
      </c>
      <c r="D830" s="114" t="s">
        <v>151</v>
      </c>
      <c r="E830" s="115" t="s">
        <v>846</v>
      </c>
      <c r="F830" s="116" t="n">
        <v>1</v>
      </c>
      <c r="G830" s="117"/>
      <c r="H830" s="118" t="n">
        <f aca="false">TRUNC(F830*G830,2)</f>
        <v>0</v>
      </c>
      <c r="I830" s="118" t="n">
        <f aca="false">TRUNC((1+'BDI '!$F$30)*H830,2)</f>
        <v>0</v>
      </c>
    </row>
    <row r="831" s="82" customFormat="true" ht="24.7" hidden="false" customHeight="false" outlineLevel="0" collapsed="false">
      <c r="A831" s="113" t="n">
        <v>89669</v>
      </c>
      <c r="B831" s="113" t="s">
        <v>149</v>
      </c>
      <c r="C831" s="114" t="s">
        <v>150</v>
      </c>
      <c r="D831" s="114" t="s">
        <v>151</v>
      </c>
      <c r="E831" s="115" t="s">
        <v>847</v>
      </c>
      <c r="F831" s="116" t="n">
        <v>3</v>
      </c>
      <c r="G831" s="117"/>
      <c r="H831" s="118" t="n">
        <f aca="false">TRUNC(F831*G831,2)</f>
        <v>0</v>
      </c>
      <c r="I831" s="118" t="n">
        <f aca="false">TRUNC((1+'BDI '!$F$30)*H831,2)</f>
        <v>0</v>
      </c>
    </row>
    <row r="832" s="82" customFormat="true" ht="24.7" hidden="false" customHeight="false" outlineLevel="0" collapsed="false">
      <c r="A832" s="113" t="n">
        <v>89677</v>
      </c>
      <c r="B832" s="113" t="s">
        <v>149</v>
      </c>
      <c r="C832" s="114" t="s">
        <v>150</v>
      </c>
      <c r="D832" s="114" t="s">
        <v>151</v>
      </c>
      <c r="E832" s="115" t="s">
        <v>848</v>
      </c>
      <c r="F832" s="116" t="n">
        <v>11</v>
      </c>
      <c r="G832" s="117"/>
      <c r="H832" s="118" t="n">
        <f aca="false">TRUNC(F832*G832,2)</f>
        <v>0</v>
      </c>
      <c r="I832" s="118" t="n">
        <f aca="false">TRUNC((1+'BDI '!$F$30)*H832,2)</f>
        <v>0</v>
      </c>
    </row>
    <row r="833" s="82" customFormat="true" ht="24.7" hidden="false" customHeight="false" outlineLevel="0" collapsed="false">
      <c r="A833" s="113" t="n">
        <v>89557</v>
      </c>
      <c r="B833" s="113" t="s">
        <v>149</v>
      </c>
      <c r="C833" s="114" t="s">
        <v>150</v>
      </c>
      <c r="D833" s="114" t="s">
        <v>151</v>
      </c>
      <c r="E833" s="115" t="s">
        <v>849</v>
      </c>
      <c r="F833" s="116" t="n">
        <v>1</v>
      </c>
      <c r="G833" s="117"/>
      <c r="H833" s="118" t="n">
        <f aca="false">TRUNC(F833*G833,2)</f>
        <v>0</v>
      </c>
      <c r="I833" s="118" t="n">
        <f aca="false">TRUNC((1+'BDI '!$F$30)*H833,2)</f>
        <v>0</v>
      </c>
    </row>
    <row r="834" s="82" customFormat="true" ht="24.7" hidden="false" customHeight="false" outlineLevel="0" collapsed="false">
      <c r="A834" s="113" t="n">
        <v>89681</v>
      </c>
      <c r="B834" s="113" t="s">
        <v>149</v>
      </c>
      <c r="C834" s="114" t="s">
        <v>150</v>
      </c>
      <c r="D834" s="114" t="s">
        <v>151</v>
      </c>
      <c r="E834" s="115" t="s">
        <v>850</v>
      </c>
      <c r="F834" s="116" t="n">
        <v>9</v>
      </c>
      <c r="G834" s="117"/>
      <c r="H834" s="118" t="n">
        <f aca="false">TRUNC(F834*G834,2)</f>
        <v>0</v>
      </c>
      <c r="I834" s="118" t="n">
        <f aca="false">TRUNC((1+'BDI '!$F$30)*H834,2)</f>
        <v>0</v>
      </c>
    </row>
    <row r="835" s="82" customFormat="true" ht="24.7" hidden="false" customHeight="false" outlineLevel="0" collapsed="false">
      <c r="A835" s="113" t="n">
        <v>91187</v>
      </c>
      <c r="B835" s="113" t="s">
        <v>149</v>
      </c>
      <c r="C835" s="114" t="s">
        <v>150</v>
      </c>
      <c r="D835" s="114" t="s">
        <v>173</v>
      </c>
      <c r="E835" s="115" t="s">
        <v>851</v>
      </c>
      <c r="F835" s="116" t="n">
        <v>288.2</v>
      </c>
      <c r="G835" s="117"/>
      <c r="H835" s="118" t="n">
        <f aca="false">TRUNC(F835*G835,2)</f>
        <v>0</v>
      </c>
      <c r="I835" s="118" t="n">
        <f aca="false">TRUNC((1+'BDI '!$F$30)*H835,2)</f>
        <v>0</v>
      </c>
    </row>
    <row r="836" s="82" customFormat="true" ht="24.7" hidden="false" customHeight="false" outlineLevel="0" collapsed="false">
      <c r="A836" s="113" t="n">
        <v>91175</v>
      </c>
      <c r="B836" s="113" t="s">
        <v>149</v>
      </c>
      <c r="C836" s="114" t="s">
        <v>150</v>
      </c>
      <c r="D836" s="114" t="s">
        <v>173</v>
      </c>
      <c r="E836" s="115" t="s">
        <v>852</v>
      </c>
      <c r="F836" s="116" t="n">
        <v>168</v>
      </c>
      <c r="G836" s="117"/>
      <c r="H836" s="118" t="n">
        <f aca="false">TRUNC(F836*G836,2)</f>
        <v>0</v>
      </c>
      <c r="I836" s="118" t="n">
        <f aca="false">TRUNC((1+'BDI '!$F$30)*H836,2)</f>
        <v>0</v>
      </c>
    </row>
    <row r="837" s="82" customFormat="true" ht="18.55" hidden="false" customHeight="false" outlineLevel="0" collapsed="false">
      <c r="A837" s="119"/>
      <c r="B837" s="120"/>
      <c r="C837" s="119"/>
      <c r="D837" s="119"/>
      <c r="E837" s="121" t="s">
        <v>829</v>
      </c>
      <c r="F837" s="122"/>
      <c r="G837" s="123" t="n">
        <f aca="false">H815+H816+H817+H818+H819+H820+H821+H822+H823+H824+H825+H826+H827+H828+H829+H830+H831+H832+H833+H834+H835+H836</f>
        <v>0</v>
      </c>
      <c r="H837" s="123" t="n">
        <f aca="false">TRUNC(G837,2)</f>
        <v>0</v>
      </c>
      <c r="I837" s="123" t="n">
        <f aca="false">I814</f>
        <v>0</v>
      </c>
    </row>
    <row r="838" s="82" customFormat="true" ht="18.55" hidden="false" customHeight="false" outlineLevel="0" collapsed="false">
      <c r="A838" s="109" t="s">
        <v>853</v>
      </c>
      <c r="B838" s="109"/>
      <c r="C838" s="109" t="s">
        <v>144</v>
      </c>
      <c r="D838" s="110"/>
      <c r="E838" s="111" t="s">
        <v>854</v>
      </c>
      <c r="F838" s="110"/>
      <c r="G838" s="112" t="n">
        <f aca="false">G843</f>
        <v>0</v>
      </c>
      <c r="H838" s="112" t="n">
        <f aca="false">TRUNC(G838,2)</f>
        <v>0</v>
      </c>
      <c r="I838" s="112" t="n">
        <f aca="false">SUM(I839:I842)</f>
        <v>0</v>
      </c>
    </row>
    <row r="839" s="82" customFormat="true" ht="18.55" hidden="false" customHeight="false" outlineLevel="0" collapsed="false">
      <c r="A839" s="113" t="s">
        <v>855</v>
      </c>
      <c r="B839" s="113" t="s">
        <v>161</v>
      </c>
      <c r="C839" s="114" t="s">
        <v>150</v>
      </c>
      <c r="D839" s="114" t="s">
        <v>151</v>
      </c>
      <c r="E839" s="115" t="s">
        <v>856</v>
      </c>
      <c r="F839" s="116" t="n">
        <v>1</v>
      </c>
      <c r="G839" s="117"/>
      <c r="H839" s="118" t="n">
        <f aca="false">TRUNC(F839*G839,2)</f>
        <v>0</v>
      </c>
      <c r="I839" s="118" t="n">
        <f aca="false">TRUNC((1+'BDI '!$F$30)*H839,2)</f>
        <v>0</v>
      </c>
    </row>
    <row r="840" s="82" customFormat="true" ht="18.55" hidden="false" customHeight="false" outlineLevel="0" collapsed="false">
      <c r="A840" s="113" t="s">
        <v>857</v>
      </c>
      <c r="B840" s="113" t="s">
        <v>161</v>
      </c>
      <c r="C840" s="114" t="s">
        <v>150</v>
      </c>
      <c r="D840" s="114" t="s">
        <v>151</v>
      </c>
      <c r="E840" s="115" t="s">
        <v>858</v>
      </c>
      <c r="F840" s="116" t="n">
        <v>16</v>
      </c>
      <c r="G840" s="117"/>
      <c r="H840" s="118" t="n">
        <f aca="false">TRUNC(F840*G840,2)</f>
        <v>0</v>
      </c>
      <c r="I840" s="118" t="n">
        <f aca="false">TRUNC((1+'BDI '!$F$30)*H840,2)</f>
        <v>0</v>
      </c>
    </row>
    <row r="841" s="82" customFormat="true" ht="18.55" hidden="false" customHeight="false" outlineLevel="0" collapsed="false">
      <c r="A841" s="113" t="s">
        <v>859</v>
      </c>
      <c r="B841" s="113" t="s">
        <v>161</v>
      </c>
      <c r="C841" s="114" t="s">
        <v>150</v>
      </c>
      <c r="D841" s="114" t="s">
        <v>151</v>
      </c>
      <c r="E841" s="115" t="s">
        <v>860</v>
      </c>
      <c r="F841" s="116" t="n">
        <v>18</v>
      </c>
      <c r="G841" s="117"/>
      <c r="H841" s="118" t="n">
        <f aca="false">TRUNC(F841*G841,2)</f>
        <v>0</v>
      </c>
      <c r="I841" s="118" t="n">
        <f aca="false">TRUNC((1+'BDI '!$F$30)*H841,2)</f>
        <v>0</v>
      </c>
    </row>
    <row r="842" s="82" customFormat="true" ht="24.7" hidden="false" customHeight="false" outlineLevel="0" collapsed="false">
      <c r="A842" s="113" t="s">
        <v>861</v>
      </c>
      <c r="B842" s="113" t="s">
        <v>149</v>
      </c>
      <c r="C842" s="114" t="s">
        <v>150</v>
      </c>
      <c r="D842" s="114" t="s">
        <v>151</v>
      </c>
      <c r="E842" s="115" t="s">
        <v>862</v>
      </c>
      <c r="F842" s="116" t="n">
        <v>22</v>
      </c>
      <c r="G842" s="117"/>
      <c r="H842" s="118" t="n">
        <f aca="false">TRUNC(F842*G842,2)</f>
        <v>0</v>
      </c>
      <c r="I842" s="118" t="n">
        <f aca="false">TRUNC((1+'BDI '!$F$30)*H842,2)</f>
        <v>0</v>
      </c>
    </row>
    <row r="843" s="82" customFormat="true" ht="18.55" hidden="false" customHeight="false" outlineLevel="0" collapsed="false">
      <c r="A843" s="119"/>
      <c r="B843" s="120"/>
      <c r="C843" s="119"/>
      <c r="D843" s="119"/>
      <c r="E843" s="121" t="s">
        <v>853</v>
      </c>
      <c r="F843" s="122"/>
      <c r="G843" s="123" t="n">
        <f aca="false">H839+H840+H841+H842</f>
        <v>0</v>
      </c>
      <c r="H843" s="123" t="n">
        <f aca="false">TRUNC(G843,2)</f>
        <v>0</v>
      </c>
      <c r="I843" s="123" t="n">
        <f aca="false">I838</f>
        <v>0</v>
      </c>
    </row>
    <row r="844" s="82" customFormat="true" ht="18.55" hidden="false" customHeight="false" outlineLevel="0" collapsed="false">
      <c r="A844" s="109" t="s">
        <v>863</v>
      </c>
      <c r="B844" s="109"/>
      <c r="C844" s="109" t="s">
        <v>144</v>
      </c>
      <c r="D844" s="110"/>
      <c r="E844" s="111" t="s">
        <v>864</v>
      </c>
      <c r="F844" s="110"/>
      <c r="G844" s="112" t="n">
        <f aca="false">G850</f>
        <v>0</v>
      </c>
      <c r="H844" s="112" t="n">
        <f aca="false">TRUNC(G844,2)</f>
        <v>0</v>
      </c>
      <c r="I844" s="112" t="n">
        <f aca="false">SUM(I845:I849)</f>
        <v>0</v>
      </c>
    </row>
    <row r="845" s="82" customFormat="true" ht="18.55" hidden="false" customHeight="false" outlineLevel="0" collapsed="false">
      <c r="A845" s="113" t="s">
        <v>865</v>
      </c>
      <c r="B845" s="113" t="s">
        <v>161</v>
      </c>
      <c r="C845" s="114" t="s">
        <v>150</v>
      </c>
      <c r="D845" s="114" t="s">
        <v>151</v>
      </c>
      <c r="E845" s="115" t="s">
        <v>866</v>
      </c>
      <c r="F845" s="116" t="n">
        <v>3</v>
      </c>
      <c r="G845" s="117"/>
      <c r="H845" s="118" t="n">
        <f aca="false">TRUNC(F845*G845,2)</f>
        <v>0</v>
      </c>
      <c r="I845" s="118" t="n">
        <f aca="false">TRUNC((1+'BDI '!$F$30)*H845,2)</f>
        <v>0</v>
      </c>
    </row>
    <row r="846" s="82" customFormat="true" ht="18.55" hidden="false" customHeight="false" outlineLevel="0" collapsed="false">
      <c r="A846" s="113" t="s">
        <v>867</v>
      </c>
      <c r="B846" s="113" t="s">
        <v>161</v>
      </c>
      <c r="C846" s="125" t="s">
        <v>150</v>
      </c>
      <c r="D846" s="125" t="s">
        <v>151</v>
      </c>
      <c r="E846" s="115" t="s">
        <v>868</v>
      </c>
      <c r="F846" s="126" t="n">
        <v>3</v>
      </c>
      <c r="G846" s="117"/>
      <c r="H846" s="127" t="n">
        <f aca="false">TRUNC(F846*G846,2)</f>
        <v>0</v>
      </c>
      <c r="I846" s="118" t="n">
        <f aca="false">TRUNC((1+'BDI '!$F$30)*H846,2)</f>
        <v>0</v>
      </c>
    </row>
    <row r="847" s="82" customFormat="true" ht="18.55" hidden="false" customHeight="false" outlineLevel="0" collapsed="false">
      <c r="A847" s="113" t="s">
        <v>869</v>
      </c>
      <c r="B847" s="113" t="s">
        <v>161</v>
      </c>
      <c r="C847" s="125" t="s">
        <v>150</v>
      </c>
      <c r="D847" s="125" t="s">
        <v>151</v>
      </c>
      <c r="E847" s="115" t="s">
        <v>870</v>
      </c>
      <c r="F847" s="126" t="n">
        <v>3</v>
      </c>
      <c r="G847" s="117"/>
      <c r="H847" s="127" t="n">
        <f aca="false">TRUNC(F847*G847,2)</f>
        <v>0</v>
      </c>
      <c r="I847" s="118" t="n">
        <f aca="false">TRUNC((1+'BDI '!$F$30)*H847,2)</f>
        <v>0</v>
      </c>
    </row>
    <row r="848" s="82" customFormat="true" ht="18.55" hidden="false" customHeight="false" outlineLevel="0" collapsed="false">
      <c r="A848" s="113" t="s">
        <v>871</v>
      </c>
      <c r="B848" s="113" t="s">
        <v>161</v>
      </c>
      <c r="C848" s="125" t="s">
        <v>150</v>
      </c>
      <c r="D848" s="125" t="s">
        <v>151</v>
      </c>
      <c r="E848" s="115" t="s">
        <v>872</v>
      </c>
      <c r="F848" s="126" t="n">
        <v>3</v>
      </c>
      <c r="G848" s="117"/>
      <c r="H848" s="127" t="n">
        <f aca="false">TRUNC(F848*G848,2)</f>
        <v>0</v>
      </c>
      <c r="I848" s="118" t="n">
        <f aca="false">TRUNC((1+'BDI '!$F$30)*H848,2)</f>
        <v>0</v>
      </c>
    </row>
    <row r="849" s="82" customFormat="true" ht="18.55" hidden="false" customHeight="false" outlineLevel="0" collapsed="false">
      <c r="A849" s="113" t="s">
        <v>873</v>
      </c>
      <c r="B849" s="113" t="s">
        <v>161</v>
      </c>
      <c r="C849" s="125" t="s">
        <v>150</v>
      </c>
      <c r="D849" s="125" t="s">
        <v>151</v>
      </c>
      <c r="E849" s="115" t="s">
        <v>874</v>
      </c>
      <c r="F849" s="126" t="n">
        <v>3</v>
      </c>
      <c r="G849" s="117"/>
      <c r="H849" s="127" t="n">
        <f aca="false">TRUNC(F849*G849,2)</f>
        <v>0</v>
      </c>
      <c r="I849" s="118" t="n">
        <f aca="false">TRUNC((1+'BDI '!$F$30)*H849,2)</f>
        <v>0</v>
      </c>
    </row>
    <row r="850" s="82" customFormat="true" ht="18.55" hidden="false" customHeight="false" outlineLevel="0" collapsed="false">
      <c r="A850" s="119"/>
      <c r="B850" s="120"/>
      <c r="C850" s="119"/>
      <c r="D850" s="119"/>
      <c r="E850" s="121" t="s">
        <v>863</v>
      </c>
      <c r="F850" s="122"/>
      <c r="G850" s="123" t="n">
        <f aca="false">H845+H846+H847+H848+H849</f>
        <v>0</v>
      </c>
      <c r="H850" s="123" t="n">
        <f aca="false">TRUNC(G850,2)</f>
        <v>0</v>
      </c>
      <c r="I850" s="123" t="n">
        <f aca="false">I844</f>
        <v>0</v>
      </c>
    </row>
    <row r="851" s="82" customFormat="true" ht="18.55" hidden="false" customHeight="false" outlineLevel="0" collapsed="false">
      <c r="A851" s="119"/>
      <c r="B851" s="120"/>
      <c r="C851" s="119"/>
      <c r="D851" s="119"/>
      <c r="E851" s="128" t="s">
        <v>827</v>
      </c>
      <c r="F851" s="129"/>
      <c r="G851" s="130" t="n">
        <f aca="false">H837+H843+H850</f>
        <v>0</v>
      </c>
      <c r="H851" s="130" t="n">
        <f aca="false">TRUNC(G851,2)</f>
        <v>0</v>
      </c>
      <c r="I851" s="130" t="n">
        <f aca="false">I813</f>
        <v>0</v>
      </c>
    </row>
    <row r="852" s="82" customFormat="true" ht="18.55" hidden="false" customHeight="false" outlineLevel="0" collapsed="false">
      <c r="A852" s="105" t="s">
        <v>875</v>
      </c>
      <c r="B852" s="105"/>
      <c r="C852" s="105" t="s">
        <v>144</v>
      </c>
      <c r="D852" s="106"/>
      <c r="E852" s="107" t="s">
        <v>876</v>
      </c>
      <c r="F852" s="106"/>
      <c r="G852" s="108" t="n">
        <f aca="false">G904</f>
        <v>0</v>
      </c>
      <c r="H852" s="108" t="n">
        <f aca="false">TRUNC(G852,2)</f>
        <v>0</v>
      </c>
      <c r="I852" s="108" t="n">
        <f aca="false">+I853+I894</f>
        <v>0</v>
      </c>
    </row>
    <row r="853" s="82" customFormat="true" ht="18.55" hidden="false" customHeight="false" outlineLevel="0" collapsed="false">
      <c r="A853" s="109" t="s">
        <v>877</v>
      </c>
      <c r="B853" s="109"/>
      <c r="C853" s="109" t="s">
        <v>144</v>
      </c>
      <c r="D853" s="110"/>
      <c r="E853" s="111" t="s">
        <v>878</v>
      </c>
      <c r="F853" s="110"/>
      <c r="G853" s="112" t="n">
        <f aca="false">G893</f>
        <v>0</v>
      </c>
      <c r="H853" s="112" t="n">
        <f aca="false">TRUNC(G853,2)</f>
        <v>0</v>
      </c>
      <c r="I853" s="112" t="n">
        <f aca="false">SUM(I854:I892)</f>
        <v>0</v>
      </c>
    </row>
    <row r="854" s="82" customFormat="true" ht="24.7" hidden="false" customHeight="false" outlineLevel="0" collapsed="false">
      <c r="A854" s="113" t="n">
        <v>89711</v>
      </c>
      <c r="B854" s="113" t="s">
        <v>149</v>
      </c>
      <c r="C854" s="114" t="s">
        <v>150</v>
      </c>
      <c r="D854" s="114" t="s">
        <v>173</v>
      </c>
      <c r="E854" s="115" t="s">
        <v>879</v>
      </c>
      <c r="F854" s="116" t="n">
        <v>186.24</v>
      </c>
      <c r="G854" s="117"/>
      <c r="H854" s="118" t="n">
        <f aca="false">TRUNC(F854*G854,2)</f>
        <v>0</v>
      </c>
      <c r="I854" s="118" t="n">
        <f aca="false">TRUNC((1+'BDI '!$F$30)*H854,2)</f>
        <v>0</v>
      </c>
    </row>
    <row r="855" s="82" customFormat="true" ht="24.7" hidden="false" customHeight="false" outlineLevel="0" collapsed="false">
      <c r="A855" s="113" t="n">
        <v>89712</v>
      </c>
      <c r="B855" s="113" t="s">
        <v>149</v>
      </c>
      <c r="C855" s="114" t="s">
        <v>150</v>
      </c>
      <c r="D855" s="114" t="s">
        <v>173</v>
      </c>
      <c r="E855" s="115" t="s">
        <v>880</v>
      </c>
      <c r="F855" s="116" t="n">
        <v>168.1</v>
      </c>
      <c r="G855" s="117"/>
      <c r="H855" s="118" t="n">
        <f aca="false">TRUNC(F855*G855,2)</f>
        <v>0</v>
      </c>
      <c r="I855" s="118" t="n">
        <f aca="false">TRUNC((1+'BDI '!$F$30)*H855,2)</f>
        <v>0</v>
      </c>
    </row>
    <row r="856" s="82" customFormat="true" ht="24.7" hidden="false" customHeight="false" outlineLevel="0" collapsed="false">
      <c r="A856" s="113" t="n">
        <v>89713</v>
      </c>
      <c r="B856" s="113" t="s">
        <v>149</v>
      </c>
      <c r="C856" s="114" t="s">
        <v>150</v>
      </c>
      <c r="D856" s="114" t="s">
        <v>173</v>
      </c>
      <c r="E856" s="115" t="s">
        <v>881</v>
      </c>
      <c r="F856" s="116" t="n">
        <v>200.19</v>
      </c>
      <c r="G856" s="117"/>
      <c r="H856" s="118" t="n">
        <f aca="false">TRUNC(F856*G856,2)</f>
        <v>0</v>
      </c>
      <c r="I856" s="118" t="n">
        <f aca="false">TRUNC((1+'BDI '!$F$30)*H856,2)</f>
        <v>0</v>
      </c>
    </row>
    <row r="857" s="82" customFormat="true" ht="24.7" hidden="false" customHeight="false" outlineLevel="0" collapsed="false">
      <c r="A857" s="113" t="n">
        <v>89714</v>
      </c>
      <c r="B857" s="113" t="s">
        <v>149</v>
      </c>
      <c r="C857" s="114" t="s">
        <v>150</v>
      </c>
      <c r="D857" s="114" t="s">
        <v>173</v>
      </c>
      <c r="E857" s="115" t="s">
        <v>882</v>
      </c>
      <c r="F857" s="116" t="n">
        <v>131.04</v>
      </c>
      <c r="G857" s="117"/>
      <c r="H857" s="118" t="n">
        <f aca="false">TRUNC(F857*G857,2)</f>
        <v>0</v>
      </c>
      <c r="I857" s="118" t="n">
        <f aca="false">TRUNC((1+'BDI '!$F$30)*H857,2)</f>
        <v>0</v>
      </c>
    </row>
    <row r="858" s="82" customFormat="true" ht="24.7" hidden="false" customHeight="false" outlineLevel="0" collapsed="false">
      <c r="A858" s="113" t="n">
        <v>90694</v>
      </c>
      <c r="B858" s="113" t="s">
        <v>149</v>
      </c>
      <c r="C858" s="114" t="s">
        <v>150</v>
      </c>
      <c r="D858" s="114" t="s">
        <v>173</v>
      </c>
      <c r="E858" s="115" t="s">
        <v>883</v>
      </c>
      <c r="F858" s="116" t="n">
        <v>214.95</v>
      </c>
      <c r="G858" s="117"/>
      <c r="H858" s="118" t="n">
        <f aca="false">TRUNC(F858*G858,2)</f>
        <v>0</v>
      </c>
      <c r="I858" s="118" t="n">
        <f aca="false">TRUNC((1+'BDI '!$F$30)*H858,2)</f>
        <v>0</v>
      </c>
    </row>
    <row r="859" s="82" customFormat="true" ht="24.7" hidden="false" customHeight="false" outlineLevel="0" collapsed="false">
      <c r="A859" s="113" t="n">
        <v>90695</v>
      </c>
      <c r="B859" s="113" t="s">
        <v>149</v>
      </c>
      <c r="C859" s="114" t="s">
        <v>150</v>
      </c>
      <c r="D859" s="114" t="s">
        <v>173</v>
      </c>
      <c r="E859" s="115" t="s">
        <v>835</v>
      </c>
      <c r="F859" s="116" t="n">
        <v>185.6</v>
      </c>
      <c r="G859" s="117"/>
      <c r="H859" s="118" t="n">
        <f aca="false">TRUNC(F859*G859,2)</f>
        <v>0</v>
      </c>
      <c r="I859" s="118" t="n">
        <f aca="false">TRUNC((1+'BDI '!$F$30)*H859,2)</f>
        <v>0</v>
      </c>
    </row>
    <row r="860" s="82" customFormat="true" ht="24.7" hidden="false" customHeight="false" outlineLevel="0" collapsed="false">
      <c r="A860" s="113" t="n">
        <v>89783</v>
      </c>
      <c r="B860" s="113" t="s">
        <v>149</v>
      </c>
      <c r="C860" s="114" t="s">
        <v>150</v>
      </c>
      <c r="D860" s="114" t="s">
        <v>151</v>
      </c>
      <c r="E860" s="115" t="s">
        <v>884</v>
      </c>
      <c r="F860" s="116" t="n">
        <v>6</v>
      </c>
      <c r="G860" s="117"/>
      <c r="H860" s="118" t="n">
        <f aca="false">TRUNC(F860*G860,2)</f>
        <v>0</v>
      </c>
      <c r="I860" s="118" t="n">
        <f aca="false">TRUNC((1+'BDI '!$F$30)*H860,2)</f>
        <v>0</v>
      </c>
    </row>
    <row r="861" s="82" customFormat="true" ht="24.7" hidden="false" customHeight="false" outlineLevel="0" collapsed="false">
      <c r="A861" s="113" t="n">
        <v>89785</v>
      </c>
      <c r="B861" s="113" t="s">
        <v>149</v>
      </c>
      <c r="C861" s="114" t="s">
        <v>150</v>
      </c>
      <c r="D861" s="114" t="s">
        <v>151</v>
      </c>
      <c r="E861" s="115" t="s">
        <v>885</v>
      </c>
      <c r="F861" s="116" t="n">
        <v>9</v>
      </c>
      <c r="G861" s="117"/>
      <c r="H861" s="118" t="n">
        <f aca="false">TRUNC(F861*G861,2)</f>
        <v>0</v>
      </c>
      <c r="I861" s="118" t="n">
        <f aca="false">TRUNC((1+'BDI '!$F$30)*H861,2)</f>
        <v>0</v>
      </c>
    </row>
    <row r="862" s="82" customFormat="true" ht="24.7" hidden="false" customHeight="false" outlineLevel="0" collapsed="false">
      <c r="A862" s="113" t="s">
        <v>886</v>
      </c>
      <c r="B862" s="113" t="s">
        <v>149</v>
      </c>
      <c r="C862" s="114" t="s">
        <v>150</v>
      </c>
      <c r="D862" s="114" t="s">
        <v>151</v>
      </c>
      <c r="E862" s="115" t="s">
        <v>887</v>
      </c>
      <c r="F862" s="116" t="n">
        <v>24</v>
      </c>
      <c r="G862" s="117"/>
      <c r="H862" s="118" t="n">
        <f aca="false">TRUNC(F862*G862,2)</f>
        <v>0</v>
      </c>
      <c r="I862" s="118" t="n">
        <f aca="false">TRUNC((1+'BDI '!$F$30)*H862,2)</f>
        <v>0</v>
      </c>
    </row>
    <row r="863" s="82" customFormat="true" ht="24.7" hidden="false" customHeight="false" outlineLevel="0" collapsed="false">
      <c r="A863" s="113" t="n">
        <v>89795</v>
      </c>
      <c r="B863" s="113" t="s">
        <v>149</v>
      </c>
      <c r="C863" s="114" t="s">
        <v>150</v>
      </c>
      <c r="D863" s="114" t="s">
        <v>151</v>
      </c>
      <c r="E863" s="115" t="s">
        <v>888</v>
      </c>
      <c r="F863" s="116" t="n">
        <v>7</v>
      </c>
      <c r="G863" s="117"/>
      <c r="H863" s="118" t="n">
        <f aca="false">TRUNC(F863*G863,2)</f>
        <v>0</v>
      </c>
      <c r="I863" s="118" t="n">
        <f aca="false">TRUNC((1+'BDI '!$F$30)*H863,2)</f>
        <v>0</v>
      </c>
    </row>
    <row r="864" s="82" customFormat="true" ht="24.7" hidden="false" customHeight="false" outlineLevel="0" collapsed="false">
      <c r="A864" s="113" t="s">
        <v>889</v>
      </c>
      <c r="B864" s="113" t="s">
        <v>149</v>
      </c>
      <c r="C864" s="114" t="s">
        <v>150</v>
      </c>
      <c r="D864" s="114" t="s">
        <v>151</v>
      </c>
      <c r="E864" s="115" t="s">
        <v>890</v>
      </c>
      <c r="F864" s="116" t="n">
        <v>17</v>
      </c>
      <c r="G864" s="117"/>
      <c r="H864" s="118" t="n">
        <f aca="false">TRUNC(F864*G864,2)</f>
        <v>0</v>
      </c>
      <c r="I864" s="118" t="n">
        <f aca="false">TRUNC((1+'BDI '!$F$30)*H864,2)</f>
        <v>0</v>
      </c>
    </row>
    <row r="865" s="82" customFormat="true" ht="24.7" hidden="false" customHeight="false" outlineLevel="0" collapsed="false">
      <c r="A865" s="113" t="s">
        <v>891</v>
      </c>
      <c r="B865" s="113" t="s">
        <v>149</v>
      </c>
      <c r="C865" s="114" t="s">
        <v>150</v>
      </c>
      <c r="D865" s="114" t="s">
        <v>151</v>
      </c>
      <c r="E865" s="115" t="s">
        <v>892</v>
      </c>
      <c r="F865" s="116" t="n">
        <v>5</v>
      </c>
      <c r="G865" s="117"/>
      <c r="H865" s="118" t="n">
        <f aca="false">TRUNC(F865*G865,2)</f>
        <v>0</v>
      </c>
      <c r="I865" s="118" t="n">
        <f aca="false">TRUNC((1+'BDI '!$F$30)*H865,2)</f>
        <v>0</v>
      </c>
    </row>
    <row r="866" s="82" customFormat="true" ht="24.7" hidden="false" customHeight="false" outlineLevel="0" collapsed="false">
      <c r="A866" s="113" t="n">
        <v>89797</v>
      </c>
      <c r="B866" s="113" t="s">
        <v>149</v>
      </c>
      <c r="C866" s="114" t="s">
        <v>150</v>
      </c>
      <c r="D866" s="114" t="s">
        <v>151</v>
      </c>
      <c r="E866" s="115" t="s">
        <v>893</v>
      </c>
      <c r="F866" s="116" t="n">
        <v>48</v>
      </c>
      <c r="G866" s="117"/>
      <c r="H866" s="118" t="n">
        <f aca="false">TRUNC(F866*G866,2)</f>
        <v>0</v>
      </c>
      <c r="I866" s="118" t="n">
        <f aca="false">TRUNC((1+'BDI '!$F$30)*H866,2)</f>
        <v>0</v>
      </c>
    </row>
    <row r="867" s="82" customFormat="true" ht="18.55" hidden="false" customHeight="false" outlineLevel="0" collapsed="false">
      <c r="A867" s="113" t="s">
        <v>894</v>
      </c>
      <c r="B867" s="113" t="s">
        <v>149</v>
      </c>
      <c r="C867" s="114" t="s">
        <v>150</v>
      </c>
      <c r="D867" s="114" t="s">
        <v>151</v>
      </c>
      <c r="E867" s="115" t="s">
        <v>895</v>
      </c>
      <c r="F867" s="116" t="n">
        <v>21</v>
      </c>
      <c r="G867" s="117"/>
      <c r="H867" s="118" t="n">
        <f aca="false">TRUNC(F867*G867,2)</f>
        <v>0</v>
      </c>
      <c r="I867" s="118" t="n">
        <f aca="false">TRUNC((1+'BDI '!$F$30)*H867,2)</f>
        <v>0</v>
      </c>
    </row>
    <row r="868" s="82" customFormat="true" ht="18.55" hidden="false" customHeight="false" outlineLevel="0" collapsed="false">
      <c r="A868" s="113" t="s">
        <v>896</v>
      </c>
      <c r="B868" s="113" t="s">
        <v>149</v>
      </c>
      <c r="C868" s="114" t="s">
        <v>150</v>
      </c>
      <c r="D868" s="114" t="s">
        <v>151</v>
      </c>
      <c r="E868" s="115" t="s">
        <v>897</v>
      </c>
      <c r="F868" s="116" t="n">
        <v>6</v>
      </c>
      <c r="G868" s="117"/>
      <c r="H868" s="118" t="n">
        <f aca="false">TRUNC(F868*G868,2)</f>
        <v>0</v>
      </c>
      <c r="I868" s="118" t="n">
        <f aca="false">TRUNC((1+'BDI '!$F$30)*H868,2)</f>
        <v>0</v>
      </c>
    </row>
    <row r="869" s="82" customFormat="true" ht="18.55" hidden="false" customHeight="false" outlineLevel="0" collapsed="false">
      <c r="A869" s="113" t="s">
        <v>898</v>
      </c>
      <c r="B869" s="113" t="s">
        <v>149</v>
      </c>
      <c r="C869" s="114" t="s">
        <v>150</v>
      </c>
      <c r="D869" s="114" t="s">
        <v>151</v>
      </c>
      <c r="E869" s="115" t="s">
        <v>899</v>
      </c>
      <c r="F869" s="116" t="n">
        <v>1</v>
      </c>
      <c r="G869" s="117"/>
      <c r="H869" s="118" t="n">
        <f aca="false">TRUNC(F869*G869,2)</f>
        <v>0</v>
      </c>
      <c r="I869" s="118" t="n">
        <f aca="false">TRUNC((1+'BDI '!$F$30)*H869,2)</f>
        <v>0</v>
      </c>
    </row>
    <row r="870" s="82" customFormat="true" ht="24.7" hidden="false" customHeight="false" outlineLevel="0" collapsed="false">
      <c r="A870" s="113" t="n">
        <v>89784</v>
      </c>
      <c r="B870" s="113" t="s">
        <v>149</v>
      </c>
      <c r="C870" s="114" t="s">
        <v>150</v>
      </c>
      <c r="D870" s="114" t="s">
        <v>151</v>
      </c>
      <c r="E870" s="115" t="s">
        <v>900</v>
      </c>
      <c r="F870" s="116" t="n">
        <v>32</v>
      </c>
      <c r="G870" s="117"/>
      <c r="H870" s="118" t="n">
        <f aca="false">TRUNC(F870*G870,2)</f>
        <v>0</v>
      </c>
      <c r="I870" s="118" t="n">
        <f aca="false">TRUNC((1+'BDI '!$F$30)*H870,2)</f>
        <v>0</v>
      </c>
    </row>
    <row r="871" s="82" customFormat="true" ht="24.7" hidden="false" customHeight="false" outlineLevel="0" collapsed="false">
      <c r="A871" s="113" t="n">
        <v>89786</v>
      </c>
      <c r="B871" s="113" t="s">
        <v>149</v>
      </c>
      <c r="C871" s="114" t="s">
        <v>150</v>
      </c>
      <c r="D871" s="114" t="s">
        <v>151</v>
      </c>
      <c r="E871" s="115" t="s">
        <v>901</v>
      </c>
      <c r="F871" s="116" t="n">
        <v>25</v>
      </c>
      <c r="G871" s="117"/>
      <c r="H871" s="118" t="n">
        <f aca="false">TRUNC(F871*G871,2)</f>
        <v>0</v>
      </c>
      <c r="I871" s="118" t="n">
        <f aca="false">TRUNC((1+'BDI '!$F$30)*H871,2)</f>
        <v>0</v>
      </c>
    </row>
    <row r="872" s="82" customFormat="true" ht="24.7" hidden="false" customHeight="false" outlineLevel="0" collapsed="false">
      <c r="A872" s="113" t="s">
        <v>902</v>
      </c>
      <c r="B872" s="113" t="s">
        <v>149</v>
      </c>
      <c r="C872" s="114" t="s">
        <v>150</v>
      </c>
      <c r="D872" s="114" t="s">
        <v>151</v>
      </c>
      <c r="E872" s="115" t="s">
        <v>903</v>
      </c>
      <c r="F872" s="116" t="n">
        <v>10</v>
      </c>
      <c r="G872" s="117"/>
      <c r="H872" s="118" t="n">
        <f aca="false">TRUNC(F872*G872,2)</f>
        <v>0</v>
      </c>
      <c r="I872" s="118" t="n">
        <f aca="false">TRUNC((1+'BDI '!$F$30)*H872,2)</f>
        <v>0</v>
      </c>
    </row>
    <row r="873" s="82" customFormat="true" ht="24.7" hidden="false" customHeight="false" outlineLevel="0" collapsed="false">
      <c r="A873" s="113" t="n">
        <v>89796</v>
      </c>
      <c r="B873" s="113" t="s">
        <v>149</v>
      </c>
      <c r="C873" s="114" t="s">
        <v>150</v>
      </c>
      <c r="D873" s="114" t="s">
        <v>151</v>
      </c>
      <c r="E873" s="115" t="s">
        <v>904</v>
      </c>
      <c r="F873" s="116" t="n">
        <v>2</v>
      </c>
      <c r="G873" s="117"/>
      <c r="H873" s="118" t="n">
        <f aca="false">TRUNC(F873*G873,2)</f>
        <v>0</v>
      </c>
      <c r="I873" s="118" t="n">
        <f aca="false">TRUNC((1+'BDI '!$F$30)*H873,2)</f>
        <v>0</v>
      </c>
    </row>
    <row r="874" s="82" customFormat="true" ht="24.7" hidden="false" customHeight="false" outlineLevel="0" collapsed="false">
      <c r="A874" s="113" t="s">
        <v>905</v>
      </c>
      <c r="B874" s="113" t="s">
        <v>149</v>
      </c>
      <c r="C874" s="114" t="s">
        <v>150</v>
      </c>
      <c r="D874" s="114" t="s">
        <v>151</v>
      </c>
      <c r="E874" s="115" t="s">
        <v>906</v>
      </c>
      <c r="F874" s="116" t="n">
        <v>1</v>
      </c>
      <c r="G874" s="117"/>
      <c r="H874" s="118" t="n">
        <f aca="false">TRUNC(F874*G874,2)</f>
        <v>0</v>
      </c>
      <c r="I874" s="118" t="n">
        <f aca="false">TRUNC((1+'BDI '!$F$30)*H874,2)</f>
        <v>0</v>
      </c>
    </row>
    <row r="875" s="82" customFormat="true" ht="24.7" hidden="false" customHeight="false" outlineLevel="0" collapsed="false">
      <c r="A875" s="113" t="s">
        <v>907</v>
      </c>
      <c r="B875" s="113" t="s">
        <v>149</v>
      </c>
      <c r="C875" s="114" t="s">
        <v>150</v>
      </c>
      <c r="D875" s="114" t="s">
        <v>151</v>
      </c>
      <c r="E875" s="115" t="s">
        <v>908</v>
      </c>
      <c r="F875" s="116" t="n">
        <v>8</v>
      </c>
      <c r="G875" s="117"/>
      <c r="H875" s="118" t="n">
        <f aca="false">TRUNC(F875*G875,2)</f>
        <v>0</v>
      </c>
      <c r="I875" s="118" t="n">
        <f aca="false">TRUNC((1+'BDI '!$F$30)*H875,2)</f>
        <v>0</v>
      </c>
    </row>
    <row r="876" s="82" customFormat="true" ht="24.7" hidden="false" customHeight="false" outlineLevel="0" collapsed="false">
      <c r="A876" s="113" t="n">
        <v>89724</v>
      </c>
      <c r="B876" s="113" t="s">
        <v>149</v>
      </c>
      <c r="C876" s="114" t="s">
        <v>150</v>
      </c>
      <c r="D876" s="114" t="s">
        <v>151</v>
      </c>
      <c r="E876" s="115" t="s">
        <v>909</v>
      </c>
      <c r="F876" s="116" t="n">
        <v>81</v>
      </c>
      <c r="G876" s="117"/>
      <c r="H876" s="118" t="n">
        <f aca="false">TRUNC(F876*G876,2)</f>
        <v>0</v>
      </c>
      <c r="I876" s="118" t="n">
        <f aca="false">TRUNC((1+'BDI '!$F$30)*H876,2)</f>
        <v>0</v>
      </c>
    </row>
    <row r="877" s="82" customFormat="true" ht="18.55" hidden="false" customHeight="false" outlineLevel="0" collapsed="false">
      <c r="A877" s="113" t="s">
        <v>910</v>
      </c>
      <c r="B877" s="113" t="s">
        <v>149</v>
      </c>
      <c r="C877" s="114" t="s">
        <v>150</v>
      </c>
      <c r="D877" s="114" t="s">
        <v>151</v>
      </c>
      <c r="E877" s="115" t="s">
        <v>911</v>
      </c>
      <c r="F877" s="116" t="n">
        <v>175</v>
      </c>
      <c r="G877" s="117"/>
      <c r="H877" s="118" t="n">
        <f aca="false">TRUNC(F877*G877,2)</f>
        <v>0</v>
      </c>
      <c r="I877" s="118" t="n">
        <f aca="false">TRUNC((1+'BDI '!$F$30)*H877,2)</f>
        <v>0</v>
      </c>
    </row>
    <row r="878" s="82" customFormat="true" ht="24.7" hidden="false" customHeight="false" outlineLevel="0" collapsed="false">
      <c r="A878" s="113" t="n">
        <v>89731</v>
      </c>
      <c r="B878" s="113" t="s">
        <v>149</v>
      </c>
      <c r="C878" s="114" t="s">
        <v>150</v>
      </c>
      <c r="D878" s="114" t="s">
        <v>151</v>
      </c>
      <c r="E878" s="115" t="s">
        <v>912</v>
      </c>
      <c r="F878" s="116" t="n">
        <v>64</v>
      </c>
      <c r="G878" s="117"/>
      <c r="H878" s="118" t="n">
        <f aca="false">TRUNC(F878*G878,2)</f>
        <v>0</v>
      </c>
      <c r="I878" s="118" t="n">
        <f aca="false">TRUNC((1+'BDI '!$F$30)*H878,2)</f>
        <v>0</v>
      </c>
    </row>
    <row r="879" s="82" customFormat="true" ht="24.7" hidden="false" customHeight="false" outlineLevel="0" collapsed="false">
      <c r="A879" s="113" t="n">
        <v>89737</v>
      </c>
      <c r="B879" s="113" t="s">
        <v>149</v>
      </c>
      <c r="C879" s="114" t="s">
        <v>150</v>
      </c>
      <c r="D879" s="114" t="s">
        <v>151</v>
      </c>
      <c r="E879" s="115" t="s">
        <v>913</v>
      </c>
      <c r="F879" s="116" t="n">
        <v>18</v>
      </c>
      <c r="G879" s="117"/>
      <c r="H879" s="118" t="n">
        <f aca="false">TRUNC(F879*G879,2)</f>
        <v>0</v>
      </c>
      <c r="I879" s="118" t="n">
        <f aca="false">TRUNC((1+'BDI '!$F$30)*H879,2)</f>
        <v>0</v>
      </c>
    </row>
    <row r="880" s="82" customFormat="true" ht="24.7" hidden="false" customHeight="false" outlineLevel="0" collapsed="false">
      <c r="A880" s="113" t="n">
        <v>89744</v>
      </c>
      <c r="B880" s="113" t="s">
        <v>149</v>
      </c>
      <c r="C880" s="114" t="s">
        <v>150</v>
      </c>
      <c r="D880" s="114" t="s">
        <v>151</v>
      </c>
      <c r="E880" s="115" t="s">
        <v>914</v>
      </c>
      <c r="F880" s="116" t="n">
        <v>71</v>
      </c>
      <c r="G880" s="117"/>
      <c r="H880" s="118" t="n">
        <f aca="false">TRUNC(F880*G880,2)</f>
        <v>0</v>
      </c>
      <c r="I880" s="118" t="n">
        <f aca="false">TRUNC((1+'BDI '!$F$30)*H880,2)</f>
        <v>0</v>
      </c>
    </row>
    <row r="881" s="82" customFormat="true" ht="24.7" hidden="false" customHeight="false" outlineLevel="0" collapsed="false">
      <c r="A881" s="113" t="n">
        <v>89726</v>
      </c>
      <c r="B881" s="113" t="s">
        <v>149</v>
      </c>
      <c r="C881" s="114" t="s">
        <v>150</v>
      </c>
      <c r="D881" s="114" t="s">
        <v>151</v>
      </c>
      <c r="E881" s="115" t="s">
        <v>915</v>
      </c>
      <c r="F881" s="116" t="n">
        <v>51</v>
      </c>
      <c r="G881" s="117"/>
      <c r="H881" s="118" t="n">
        <f aca="false">TRUNC(F881*G881,2)</f>
        <v>0</v>
      </c>
      <c r="I881" s="118" t="n">
        <f aca="false">TRUNC((1+'BDI '!$F$30)*H881,2)</f>
        <v>0</v>
      </c>
    </row>
    <row r="882" s="82" customFormat="true" ht="24.7" hidden="false" customHeight="false" outlineLevel="0" collapsed="false">
      <c r="A882" s="113" t="n">
        <v>89802</v>
      </c>
      <c r="B882" s="113" t="s">
        <v>149</v>
      </c>
      <c r="C882" s="114" t="s">
        <v>150</v>
      </c>
      <c r="D882" s="114" t="s">
        <v>151</v>
      </c>
      <c r="E882" s="115" t="s">
        <v>916</v>
      </c>
      <c r="F882" s="116" t="n">
        <v>40</v>
      </c>
      <c r="G882" s="117"/>
      <c r="H882" s="118" t="n">
        <f aca="false">TRUNC(F882*G882,2)</f>
        <v>0</v>
      </c>
      <c r="I882" s="118" t="n">
        <f aca="false">TRUNC((1+'BDI '!$F$30)*H882,2)</f>
        <v>0</v>
      </c>
    </row>
    <row r="883" s="82" customFormat="true" ht="24.7" hidden="false" customHeight="false" outlineLevel="0" collapsed="false">
      <c r="A883" s="113" t="n">
        <v>89806</v>
      </c>
      <c r="B883" s="113" t="s">
        <v>149</v>
      </c>
      <c r="C883" s="114" t="s">
        <v>150</v>
      </c>
      <c r="D883" s="114" t="s">
        <v>151</v>
      </c>
      <c r="E883" s="115" t="s">
        <v>917</v>
      </c>
      <c r="F883" s="116" t="n">
        <v>21</v>
      </c>
      <c r="G883" s="117"/>
      <c r="H883" s="118" t="n">
        <f aca="false">TRUNC(F883*G883,2)</f>
        <v>0</v>
      </c>
      <c r="I883" s="118" t="n">
        <f aca="false">TRUNC((1+'BDI '!$F$30)*H883,2)</f>
        <v>0</v>
      </c>
    </row>
    <row r="884" s="82" customFormat="true" ht="24.7" hidden="false" customHeight="false" outlineLevel="0" collapsed="false">
      <c r="A884" s="113" t="n">
        <v>89746</v>
      </c>
      <c r="B884" s="113" t="s">
        <v>149</v>
      </c>
      <c r="C884" s="114" t="s">
        <v>150</v>
      </c>
      <c r="D884" s="114" t="s">
        <v>151</v>
      </c>
      <c r="E884" s="115" t="s">
        <v>918</v>
      </c>
      <c r="F884" s="116" t="n">
        <v>18</v>
      </c>
      <c r="G884" s="117"/>
      <c r="H884" s="118" t="n">
        <f aca="false">TRUNC(F884*G884,2)</f>
        <v>0</v>
      </c>
      <c r="I884" s="118" t="n">
        <f aca="false">TRUNC((1+'BDI '!$F$30)*H884,2)</f>
        <v>0</v>
      </c>
    </row>
    <row r="885" s="82" customFormat="true" ht="18.55" hidden="false" customHeight="false" outlineLevel="0" collapsed="false">
      <c r="A885" s="113" t="s">
        <v>919</v>
      </c>
      <c r="B885" s="113" t="s">
        <v>149</v>
      </c>
      <c r="C885" s="114" t="s">
        <v>150</v>
      </c>
      <c r="D885" s="114" t="s">
        <v>151</v>
      </c>
      <c r="E885" s="115" t="s">
        <v>920</v>
      </c>
      <c r="F885" s="116" t="n">
        <v>50</v>
      </c>
      <c r="G885" s="117"/>
      <c r="H885" s="118" t="n">
        <f aca="false">TRUNC(F885*G885,2)</f>
        <v>0</v>
      </c>
      <c r="I885" s="118" t="n">
        <f aca="false">TRUNC((1+'BDI '!$F$30)*H885,2)</f>
        <v>0</v>
      </c>
    </row>
    <row r="886" s="82" customFormat="true" ht="24.7" hidden="false" customHeight="false" outlineLevel="0" collapsed="false">
      <c r="A886" s="113" t="n">
        <v>89813</v>
      </c>
      <c r="B886" s="113" t="s">
        <v>149</v>
      </c>
      <c r="C886" s="114" t="s">
        <v>150</v>
      </c>
      <c r="D886" s="114" t="s">
        <v>151</v>
      </c>
      <c r="E886" s="115" t="s">
        <v>921</v>
      </c>
      <c r="F886" s="116" t="n">
        <v>1</v>
      </c>
      <c r="G886" s="117"/>
      <c r="H886" s="118" t="n">
        <f aca="false">TRUNC(F886*G886,2)</f>
        <v>0</v>
      </c>
      <c r="I886" s="118" t="n">
        <f aca="false">TRUNC((1+'BDI '!$F$30)*H886,2)</f>
        <v>0</v>
      </c>
    </row>
    <row r="887" s="82" customFormat="true" ht="24.7" hidden="false" customHeight="false" outlineLevel="0" collapsed="false">
      <c r="A887" s="113" t="n">
        <v>89817</v>
      </c>
      <c r="B887" s="113" t="s">
        <v>149</v>
      </c>
      <c r="C887" s="114" t="s">
        <v>150</v>
      </c>
      <c r="D887" s="114" t="s">
        <v>151</v>
      </c>
      <c r="E887" s="115" t="s">
        <v>922</v>
      </c>
      <c r="F887" s="116" t="n">
        <v>2</v>
      </c>
      <c r="G887" s="117"/>
      <c r="H887" s="118" t="n">
        <f aca="false">TRUNC(F887*G887,2)</f>
        <v>0</v>
      </c>
      <c r="I887" s="118" t="n">
        <f aca="false">TRUNC((1+'BDI '!$F$30)*H887,2)</f>
        <v>0</v>
      </c>
    </row>
    <row r="888" s="82" customFormat="true" ht="24.7" hidden="false" customHeight="false" outlineLevel="0" collapsed="false">
      <c r="A888" s="113" t="n">
        <v>91185</v>
      </c>
      <c r="B888" s="113" t="s">
        <v>149</v>
      </c>
      <c r="C888" s="114" t="s">
        <v>150</v>
      </c>
      <c r="D888" s="114" t="s">
        <v>173</v>
      </c>
      <c r="E888" s="115" t="s">
        <v>747</v>
      </c>
      <c r="F888" s="116" t="n">
        <v>47.95</v>
      </c>
      <c r="G888" s="117"/>
      <c r="H888" s="118" t="n">
        <f aca="false">TRUNC(F888*G888,2)</f>
        <v>0</v>
      </c>
      <c r="I888" s="118" t="n">
        <f aca="false">TRUNC((1+'BDI '!$F$30)*H888,2)</f>
        <v>0</v>
      </c>
    </row>
    <row r="889" s="82" customFormat="true" ht="24.7" hidden="false" customHeight="false" outlineLevel="0" collapsed="false">
      <c r="A889" s="113" t="n">
        <v>91186</v>
      </c>
      <c r="B889" s="113" t="s">
        <v>149</v>
      </c>
      <c r="C889" s="114" t="s">
        <v>150</v>
      </c>
      <c r="D889" s="114" t="s">
        <v>173</v>
      </c>
      <c r="E889" s="115" t="s">
        <v>749</v>
      </c>
      <c r="F889" s="116" t="n">
        <v>69.46</v>
      </c>
      <c r="G889" s="117"/>
      <c r="H889" s="118" t="n">
        <f aca="false">TRUNC(F889*G889,2)</f>
        <v>0</v>
      </c>
      <c r="I889" s="118" t="n">
        <f aca="false">TRUNC((1+'BDI '!$F$30)*H889,2)</f>
        <v>0</v>
      </c>
    </row>
    <row r="890" s="82" customFormat="true" ht="24.7" hidden="false" customHeight="false" outlineLevel="0" collapsed="false">
      <c r="A890" s="113" t="n">
        <v>91187</v>
      </c>
      <c r="B890" s="113" t="s">
        <v>149</v>
      </c>
      <c r="C890" s="114" t="s">
        <v>150</v>
      </c>
      <c r="D890" s="114" t="s">
        <v>173</v>
      </c>
      <c r="E890" s="115" t="s">
        <v>851</v>
      </c>
      <c r="F890" s="116" t="n">
        <v>59.87</v>
      </c>
      <c r="G890" s="117"/>
      <c r="H890" s="118" t="n">
        <f aca="false">TRUNC(F890*G890,2)</f>
        <v>0</v>
      </c>
      <c r="I890" s="118" t="n">
        <f aca="false">TRUNC((1+'BDI '!$F$30)*H890,2)</f>
        <v>0</v>
      </c>
    </row>
    <row r="891" s="82" customFormat="true" ht="24.7" hidden="false" customHeight="false" outlineLevel="0" collapsed="false">
      <c r="A891" s="113" t="n">
        <v>91174</v>
      </c>
      <c r="B891" s="113" t="s">
        <v>149</v>
      </c>
      <c r="C891" s="114" t="s">
        <v>150</v>
      </c>
      <c r="D891" s="114" t="s">
        <v>173</v>
      </c>
      <c r="E891" s="115" t="s">
        <v>750</v>
      </c>
      <c r="F891" s="116" t="n">
        <v>32</v>
      </c>
      <c r="G891" s="117"/>
      <c r="H891" s="118" t="n">
        <f aca="false">TRUNC(F891*G891,2)</f>
        <v>0</v>
      </c>
      <c r="I891" s="118" t="n">
        <f aca="false">TRUNC((1+'BDI '!$F$30)*H891,2)</f>
        <v>0</v>
      </c>
    </row>
    <row r="892" s="82" customFormat="true" ht="24.7" hidden="false" customHeight="false" outlineLevel="0" collapsed="false">
      <c r="A892" s="113" t="n">
        <v>91175</v>
      </c>
      <c r="B892" s="113" t="s">
        <v>149</v>
      </c>
      <c r="C892" s="114" t="s">
        <v>150</v>
      </c>
      <c r="D892" s="114" t="s">
        <v>173</v>
      </c>
      <c r="E892" s="115" t="s">
        <v>852</v>
      </c>
      <c r="F892" s="116" t="n">
        <v>36</v>
      </c>
      <c r="G892" s="117"/>
      <c r="H892" s="118" t="n">
        <f aca="false">TRUNC(F892*G892,2)</f>
        <v>0</v>
      </c>
      <c r="I892" s="118" t="n">
        <f aca="false">TRUNC((1+'BDI '!$F$30)*H892,2)</f>
        <v>0</v>
      </c>
    </row>
    <row r="893" s="82" customFormat="true" ht="18.55" hidden="false" customHeight="false" outlineLevel="0" collapsed="false">
      <c r="A893" s="119"/>
      <c r="B893" s="120"/>
      <c r="C893" s="119"/>
      <c r="D893" s="119"/>
      <c r="E893" s="121" t="s">
        <v>877</v>
      </c>
      <c r="F893" s="122"/>
      <c r="G893" s="123" t="n">
        <f aca="false">H854+H855+H856+H857+H858+H859+H860+H861+H862+H863+H864+H865+H866+H867+H868+H869+H870+H871+H872+H873+H874+H875+H876+H877+H878+H879+H880+H881+H882+H883+H884+H885+H886+H887+H888+H889+H890+H891+H892</f>
        <v>0</v>
      </c>
      <c r="H893" s="123" t="n">
        <f aca="false">TRUNC(G893,2)</f>
        <v>0</v>
      </c>
      <c r="I893" s="123" t="n">
        <f aca="false">I853</f>
        <v>0</v>
      </c>
    </row>
    <row r="894" s="82" customFormat="true" ht="18.55" hidden="false" customHeight="false" outlineLevel="0" collapsed="false">
      <c r="A894" s="109" t="s">
        <v>923</v>
      </c>
      <c r="B894" s="109"/>
      <c r="C894" s="109" t="s">
        <v>144</v>
      </c>
      <c r="D894" s="110"/>
      <c r="E894" s="111" t="s">
        <v>924</v>
      </c>
      <c r="F894" s="110"/>
      <c r="G894" s="112" t="n">
        <f aca="false">G903</f>
        <v>0</v>
      </c>
      <c r="H894" s="112" t="n">
        <f aca="false">TRUNC(G894,2)</f>
        <v>0</v>
      </c>
      <c r="I894" s="112" t="n">
        <f aca="false">SUM(I895:I902)</f>
        <v>0</v>
      </c>
    </row>
    <row r="895" s="82" customFormat="true" ht="18.55" hidden="false" customHeight="false" outlineLevel="0" collapsed="false">
      <c r="A895" s="113" t="s">
        <v>925</v>
      </c>
      <c r="B895" s="113" t="s">
        <v>161</v>
      </c>
      <c r="C895" s="114" t="s">
        <v>150</v>
      </c>
      <c r="D895" s="114" t="s">
        <v>151</v>
      </c>
      <c r="E895" s="115" t="s">
        <v>926</v>
      </c>
      <c r="F895" s="116" t="n">
        <v>7</v>
      </c>
      <c r="G895" s="117"/>
      <c r="H895" s="118" t="n">
        <f aca="false">TRUNC(F895*G895,2)</f>
        <v>0</v>
      </c>
      <c r="I895" s="118" t="n">
        <f aca="false">TRUNC((1+'BDI '!$F$30)*H895,2)</f>
        <v>0</v>
      </c>
    </row>
    <row r="896" s="82" customFormat="true" ht="18.55" hidden="false" customHeight="false" outlineLevel="0" collapsed="false">
      <c r="A896" s="113" t="s">
        <v>927</v>
      </c>
      <c r="B896" s="113" t="s">
        <v>161</v>
      </c>
      <c r="C896" s="114" t="s">
        <v>150</v>
      </c>
      <c r="D896" s="114" t="s">
        <v>151</v>
      </c>
      <c r="E896" s="115" t="s">
        <v>928</v>
      </c>
      <c r="F896" s="116" t="n">
        <v>8</v>
      </c>
      <c r="G896" s="117"/>
      <c r="H896" s="118" t="n">
        <f aca="false">TRUNC(F896*G896,2)</f>
        <v>0</v>
      </c>
      <c r="I896" s="118" t="n">
        <f aca="false">TRUNC((1+'BDI '!$F$30)*H896,2)</f>
        <v>0</v>
      </c>
    </row>
    <row r="897" s="82" customFormat="true" ht="24.7" hidden="false" customHeight="false" outlineLevel="0" collapsed="false">
      <c r="A897" s="113" t="n">
        <v>89709</v>
      </c>
      <c r="B897" s="113" t="s">
        <v>149</v>
      </c>
      <c r="C897" s="114" t="s">
        <v>150</v>
      </c>
      <c r="D897" s="114" t="s">
        <v>151</v>
      </c>
      <c r="E897" s="115" t="s">
        <v>929</v>
      </c>
      <c r="F897" s="116" t="n">
        <v>41</v>
      </c>
      <c r="G897" s="117"/>
      <c r="H897" s="118" t="n">
        <f aca="false">TRUNC(F897*G897,2)</f>
        <v>0</v>
      </c>
      <c r="I897" s="118" t="n">
        <f aca="false">TRUNC((1+'BDI '!$F$30)*H897,2)</f>
        <v>0</v>
      </c>
    </row>
    <row r="898" s="82" customFormat="true" ht="24.7" hidden="false" customHeight="false" outlineLevel="0" collapsed="false">
      <c r="A898" s="113" t="n">
        <v>89707</v>
      </c>
      <c r="B898" s="113" t="s">
        <v>149</v>
      </c>
      <c r="C898" s="114" t="s">
        <v>150</v>
      </c>
      <c r="D898" s="114" t="s">
        <v>151</v>
      </c>
      <c r="E898" s="115" t="s">
        <v>930</v>
      </c>
      <c r="F898" s="116" t="n">
        <v>18</v>
      </c>
      <c r="G898" s="117"/>
      <c r="H898" s="118" t="n">
        <f aca="false">TRUNC(F898*G898,2)</f>
        <v>0</v>
      </c>
      <c r="I898" s="118" t="n">
        <f aca="false">TRUNC((1+'BDI '!$F$30)*H898,2)</f>
        <v>0</v>
      </c>
    </row>
    <row r="899" s="82" customFormat="true" ht="24.7" hidden="false" customHeight="false" outlineLevel="0" collapsed="false">
      <c r="A899" s="113" t="s">
        <v>931</v>
      </c>
      <c r="B899" s="113" t="s">
        <v>149</v>
      </c>
      <c r="C899" s="114" t="s">
        <v>150</v>
      </c>
      <c r="D899" s="114" t="s">
        <v>151</v>
      </c>
      <c r="E899" s="115" t="s">
        <v>932</v>
      </c>
      <c r="F899" s="116" t="n">
        <v>14</v>
      </c>
      <c r="G899" s="117"/>
      <c r="H899" s="118" t="n">
        <f aca="false">TRUNC(F899*G899,2)</f>
        <v>0</v>
      </c>
      <c r="I899" s="118" t="n">
        <f aca="false">TRUNC((1+'BDI '!$F$30)*H899,2)</f>
        <v>0</v>
      </c>
    </row>
    <row r="900" s="82" customFormat="true" ht="24.7" hidden="false" customHeight="false" outlineLevel="0" collapsed="false">
      <c r="A900" s="113" t="n">
        <v>89708</v>
      </c>
      <c r="B900" s="113" t="s">
        <v>149</v>
      </c>
      <c r="C900" s="114" t="s">
        <v>150</v>
      </c>
      <c r="D900" s="114" t="s">
        <v>151</v>
      </c>
      <c r="E900" s="115" t="s">
        <v>933</v>
      </c>
      <c r="F900" s="116" t="n">
        <v>8</v>
      </c>
      <c r="G900" s="117"/>
      <c r="H900" s="118" t="n">
        <f aca="false">TRUNC(F900*G900,2)</f>
        <v>0</v>
      </c>
      <c r="I900" s="118" t="n">
        <f aca="false">TRUNC((1+'BDI '!$F$30)*H900,2)</f>
        <v>0</v>
      </c>
    </row>
    <row r="901" s="82" customFormat="true" ht="24.7" hidden="false" customHeight="false" outlineLevel="0" collapsed="false">
      <c r="A901" s="113" t="n">
        <v>98102</v>
      </c>
      <c r="B901" s="113" t="s">
        <v>149</v>
      </c>
      <c r="C901" s="114" t="s">
        <v>150</v>
      </c>
      <c r="D901" s="114" t="s">
        <v>151</v>
      </c>
      <c r="E901" s="115" t="s">
        <v>934</v>
      </c>
      <c r="F901" s="116" t="n">
        <v>9</v>
      </c>
      <c r="G901" s="117"/>
      <c r="H901" s="118" t="n">
        <f aca="false">TRUNC(F901*G901,2)</f>
        <v>0</v>
      </c>
      <c r="I901" s="118" t="n">
        <f aca="false">TRUNC((1+'BDI '!$F$30)*H901,2)</f>
        <v>0</v>
      </c>
    </row>
    <row r="902" s="82" customFormat="true" ht="24.7" hidden="false" customHeight="false" outlineLevel="0" collapsed="false">
      <c r="A902" s="113" t="s">
        <v>935</v>
      </c>
      <c r="B902" s="113" t="s">
        <v>149</v>
      </c>
      <c r="C902" s="114" t="s">
        <v>150</v>
      </c>
      <c r="D902" s="114" t="s">
        <v>151</v>
      </c>
      <c r="E902" s="115" t="s">
        <v>936</v>
      </c>
      <c r="F902" s="116" t="n">
        <v>32</v>
      </c>
      <c r="G902" s="117"/>
      <c r="H902" s="118" t="n">
        <f aca="false">TRUNC(F902*G902,2)</f>
        <v>0</v>
      </c>
      <c r="I902" s="118" t="n">
        <f aca="false">TRUNC((1+'BDI '!$F$30)*H902,2)</f>
        <v>0</v>
      </c>
    </row>
    <row r="903" s="82" customFormat="true" ht="18.55" hidden="false" customHeight="false" outlineLevel="0" collapsed="false">
      <c r="A903" s="119"/>
      <c r="B903" s="120"/>
      <c r="C903" s="119"/>
      <c r="D903" s="119"/>
      <c r="E903" s="121" t="s">
        <v>923</v>
      </c>
      <c r="F903" s="122"/>
      <c r="G903" s="123" t="n">
        <f aca="false">H895+H896+H897+H898+H899+H900+H901+H902</f>
        <v>0</v>
      </c>
      <c r="H903" s="123" t="n">
        <f aca="false">TRUNC(G903,2)</f>
        <v>0</v>
      </c>
      <c r="I903" s="123" t="n">
        <f aca="false">I894</f>
        <v>0</v>
      </c>
    </row>
    <row r="904" s="82" customFormat="true" ht="18.55" hidden="false" customHeight="false" outlineLevel="0" collapsed="false">
      <c r="A904" s="119"/>
      <c r="B904" s="120"/>
      <c r="C904" s="119"/>
      <c r="D904" s="119"/>
      <c r="E904" s="128" t="s">
        <v>875</v>
      </c>
      <c r="F904" s="129"/>
      <c r="G904" s="130" t="n">
        <f aca="false">H893+H903</f>
        <v>0</v>
      </c>
      <c r="H904" s="130" t="n">
        <f aca="false">TRUNC(G904,2)</f>
        <v>0</v>
      </c>
      <c r="I904" s="130" t="n">
        <f aca="false">I852</f>
        <v>0</v>
      </c>
    </row>
    <row r="905" s="82" customFormat="true" ht="18.55" hidden="false" customHeight="false" outlineLevel="0" collapsed="false">
      <c r="A905" s="105" t="s">
        <v>937</v>
      </c>
      <c r="B905" s="105"/>
      <c r="C905" s="105" t="s">
        <v>144</v>
      </c>
      <c r="D905" s="106"/>
      <c r="E905" s="107" t="s">
        <v>938</v>
      </c>
      <c r="F905" s="106"/>
      <c r="G905" s="108" t="n">
        <f aca="false">G912</f>
        <v>0</v>
      </c>
      <c r="H905" s="108" t="n">
        <f aca="false">TRUNC(G905,2)</f>
        <v>0</v>
      </c>
      <c r="I905" s="108" t="n">
        <f aca="false">SUM(I906:I911)</f>
        <v>0</v>
      </c>
    </row>
    <row r="906" s="82" customFormat="true" ht="24.7" hidden="false" customHeight="false" outlineLevel="0" collapsed="false">
      <c r="A906" s="113" t="s">
        <v>939</v>
      </c>
      <c r="B906" s="113" t="s">
        <v>149</v>
      </c>
      <c r="C906" s="114" t="s">
        <v>150</v>
      </c>
      <c r="D906" s="114" t="s">
        <v>173</v>
      </c>
      <c r="E906" s="115" t="s">
        <v>940</v>
      </c>
      <c r="F906" s="116" t="n">
        <v>24.53</v>
      </c>
      <c r="G906" s="117"/>
      <c r="H906" s="118" t="n">
        <f aca="false">TRUNC(F906*G906,2)</f>
        <v>0</v>
      </c>
      <c r="I906" s="118" t="n">
        <f aca="false">TRUNC((1+'BDI '!$F$30)*H906,2)</f>
        <v>0</v>
      </c>
    </row>
    <row r="907" s="82" customFormat="true" ht="24.7" hidden="false" customHeight="false" outlineLevel="0" collapsed="false">
      <c r="A907" s="113" t="s">
        <v>941</v>
      </c>
      <c r="B907" s="113" t="s">
        <v>149</v>
      </c>
      <c r="C907" s="114" t="s">
        <v>150</v>
      </c>
      <c r="D907" s="114" t="s">
        <v>151</v>
      </c>
      <c r="E907" s="115" t="s">
        <v>942</v>
      </c>
      <c r="F907" s="116" t="n">
        <v>1</v>
      </c>
      <c r="G907" s="117"/>
      <c r="H907" s="118" t="n">
        <f aca="false">TRUNC(F907*G907,2)</f>
        <v>0</v>
      </c>
      <c r="I907" s="118" t="n">
        <f aca="false">TRUNC((1+'BDI '!$F$30)*H907,2)</f>
        <v>0</v>
      </c>
    </row>
    <row r="908" s="82" customFormat="true" ht="24.7" hidden="false" customHeight="false" outlineLevel="0" collapsed="false">
      <c r="A908" s="113" t="s">
        <v>943</v>
      </c>
      <c r="B908" s="113" t="s">
        <v>149</v>
      </c>
      <c r="C908" s="114" t="s">
        <v>150</v>
      </c>
      <c r="D908" s="114" t="s">
        <v>151</v>
      </c>
      <c r="E908" s="115" t="s">
        <v>944</v>
      </c>
      <c r="F908" s="116" t="n">
        <v>2</v>
      </c>
      <c r="G908" s="117"/>
      <c r="H908" s="118" t="n">
        <f aca="false">TRUNC(F908*G908,2)</f>
        <v>0</v>
      </c>
      <c r="I908" s="118" t="n">
        <f aca="false">TRUNC((1+'BDI '!$F$30)*H908,2)</f>
        <v>0</v>
      </c>
    </row>
    <row r="909" s="82" customFormat="true" ht="24.7" hidden="false" customHeight="false" outlineLevel="0" collapsed="false">
      <c r="A909" s="113" t="s">
        <v>945</v>
      </c>
      <c r="B909" s="113" t="s">
        <v>149</v>
      </c>
      <c r="C909" s="114" t="s">
        <v>150</v>
      </c>
      <c r="D909" s="114" t="s">
        <v>151</v>
      </c>
      <c r="E909" s="115" t="s">
        <v>946</v>
      </c>
      <c r="F909" s="116" t="n">
        <v>5</v>
      </c>
      <c r="G909" s="117"/>
      <c r="H909" s="118" t="n">
        <f aca="false">TRUNC(F909*G909,2)</f>
        <v>0</v>
      </c>
      <c r="I909" s="118" t="n">
        <f aca="false">TRUNC((1+'BDI '!$F$30)*H909,2)</f>
        <v>0</v>
      </c>
    </row>
    <row r="910" s="82" customFormat="true" ht="24.7" hidden="false" customHeight="false" outlineLevel="0" collapsed="false">
      <c r="A910" s="113" t="s">
        <v>947</v>
      </c>
      <c r="B910" s="113" t="s">
        <v>149</v>
      </c>
      <c r="C910" s="114" t="s">
        <v>150</v>
      </c>
      <c r="D910" s="114" t="s">
        <v>151</v>
      </c>
      <c r="E910" s="115" t="s">
        <v>948</v>
      </c>
      <c r="F910" s="116" t="n">
        <v>4</v>
      </c>
      <c r="G910" s="117"/>
      <c r="H910" s="118" t="n">
        <f aca="false">TRUNC(F910*G910,2)</f>
        <v>0</v>
      </c>
      <c r="I910" s="118" t="n">
        <f aca="false">TRUNC((1+'BDI '!$F$30)*H910,2)</f>
        <v>0</v>
      </c>
    </row>
    <row r="911" s="82" customFormat="true" ht="18.55" hidden="false" customHeight="false" outlineLevel="0" collapsed="false">
      <c r="A911" s="113" t="s">
        <v>949</v>
      </c>
      <c r="B911" s="113" t="s">
        <v>149</v>
      </c>
      <c r="C911" s="114" t="s">
        <v>150</v>
      </c>
      <c r="D911" s="114" t="s">
        <v>151</v>
      </c>
      <c r="E911" s="115" t="s">
        <v>950</v>
      </c>
      <c r="F911" s="116" t="n">
        <v>1</v>
      </c>
      <c r="G911" s="117"/>
      <c r="H911" s="118" t="n">
        <f aca="false">TRUNC(F911*G911,2)</f>
        <v>0</v>
      </c>
      <c r="I911" s="118" t="n">
        <f aca="false">TRUNC((1+'BDI '!$F$30)*H911,2)</f>
        <v>0</v>
      </c>
    </row>
    <row r="912" s="82" customFormat="true" ht="18.55" hidden="false" customHeight="false" outlineLevel="0" collapsed="false">
      <c r="A912" s="119"/>
      <c r="B912" s="120"/>
      <c r="C912" s="119"/>
      <c r="D912" s="119"/>
      <c r="E912" s="128" t="s">
        <v>937</v>
      </c>
      <c r="F912" s="129"/>
      <c r="G912" s="130" t="n">
        <f aca="false">H906+H907+H908+H909+H910+H911</f>
        <v>0</v>
      </c>
      <c r="H912" s="130" t="n">
        <f aca="false">TRUNC(G912,2)</f>
        <v>0</v>
      </c>
      <c r="I912" s="130" t="n">
        <f aca="false">I905</f>
        <v>0</v>
      </c>
    </row>
    <row r="913" s="82" customFormat="true" ht="18.55" hidden="false" customHeight="false" outlineLevel="0" collapsed="false">
      <c r="A913" s="119"/>
      <c r="B913" s="120"/>
      <c r="C913" s="119"/>
      <c r="D913" s="119"/>
      <c r="E913" s="138" t="s">
        <v>114</v>
      </c>
      <c r="F913" s="139"/>
      <c r="G913" s="140" t="n">
        <f aca="false">H763+H812+H851+H904+H912</f>
        <v>0</v>
      </c>
      <c r="H913" s="140" t="n">
        <f aca="false">TRUNC(G913,2)</f>
        <v>0</v>
      </c>
      <c r="I913" s="140" t="n">
        <f aca="false">I683</f>
        <v>0</v>
      </c>
    </row>
    <row r="914" s="82" customFormat="true" ht="18.55" hidden="false" customHeight="false" outlineLevel="0" collapsed="false">
      <c r="A914" s="101" t="s">
        <v>116</v>
      </c>
      <c r="B914" s="101"/>
      <c r="C914" s="101" t="s">
        <v>144</v>
      </c>
      <c r="D914" s="102"/>
      <c r="E914" s="103" t="s">
        <v>117</v>
      </c>
      <c r="F914" s="102"/>
      <c r="G914" s="104" t="n">
        <f aca="false">G1083</f>
        <v>0</v>
      </c>
      <c r="H914" s="104" t="n">
        <f aca="false">TRUNC(G914,2)</f>
        <v>0</v>
      </c>
      <c r="I914" s="104" t="n">
        <f aca="false">+I915+I1062</f>
        <v>0</v>
      </c>
    </row>
    <row r="915" s="82" customFormat="true" ht="18.55" hidden="false" customHeight="false" outlineLevel="0" collapsed="false">
      <c r="A915" s="105" t="s">
        <v>951</v>
      </c>
      <c r="B915" s="105"/>
      <c r="C915" s="105" t="s">
        <v>144</v>
      </c>
      <c r="D915" s="106"/>
      <c r="E915" s="107" t="s">
        <v>952</v>
      </c>
      <c r="F915" s="106"/>
      <c r="G915" s="108" t="n">
        <f aca="false">G1061</f>
        <v>0</v>
      </c>
      <c r="H915" s="108" t="n">
        <f aca="false">TRUNC(G915,2)</f>
        <v>0</v>
      </c>
      <c r="I915" s="108" t="n">
        <f aca="false">+I916+I942+I968+I985+I1001+I1015+I1021+I1053</f>
        <v>0</v>
      </c>
    </row>
    <row r="916" s="82" customFormat="true" ht="18.55" hidden="false" customHeight="false" outlineLevel="0" collapsed="false">
      <c r="A916" s="109" t="s">
        <v>953</v>
      </c>
      <c r="B916" s="109"/>
      <c r="C916" s="109" t="s">
        <v>144</v>
      </c>
      <c r="D916" s="110"/>
      <c r="E916" s="111" t="s">
        <v>954</v>
      </c>
      <c r="F916" s="110"/>
      <c r="G916" s="112" t="n">
        <f aca="false">G941</f>
        <v>0</v>
      </c>
      <c r="H916" s="112" t="n">
        <f aca="false">TRUNC(G916,2)</f>
        <v>0</v>
      </c>
      <c r="I916" s="112" t="n">
        <f aca="false">SUM(I917:I940)</f>
        <v>0</v>
      </c>
    </row>
    <row r="917" s="82" customFormat="true" ht="18.55" hidden="false" customHeight="false" outlineLevel="0" collapsed="false">
      <c r="A917" s="113" t="s">
        <v>955</v>
      </c>
      <c r="B917" s="113" t="s">
        <v>149</v>
      </c>
      <c r="C917" s="114" t="s">
        <v>150</v>
      </c>
      <c r="D917" s="114" t="s">
        <v>151</v>
      </c>
      <c r="E917" s="115" t="s">
        <v>956</v>
      </c>
      <c r="F917" s="116" t="n">
        <v>10</v>
      </c>
      <c r="G917" s="117"/>
      <c r="H917" s="118" t="n">
        <f aca="false">TRUNC(F917*G917,2)</f>
        <v>0</v>
      </c>
      <c r="I917" s="118" t="n">
        <f aca="false">TRUNC((1+'BDI '!$F$30)*H917,2)</f>
        <v>0</v>
      </c>
    </row>
    <row r="918" s="82" customFormat="true" ht="24.7" hidden="false" customHeight="false" outlineLevel="0" collapsed="false">
      <c r="A918" s="113" t="n">
        <v>101881</v>
      </c>
      <c r="B918" s="113" t="s">
        <v>149</v>
      </c>
      <c r="C918" s="114" t="s">
        <v>150</v>
      </c>
      <c r="D918" s="114" t="s">
        <v>151</v>
      </c>
      <c r="E918" s="115" t="s">
        <v>957</v>
      </c>
      <c r="F918" s="116" t="n">
        <v>4</v>
      </c>
      <c r="G918" s="117"/>
      <c r="H918" s="118" t="n">
        <f aca="false">TRUNC(F918*G918,2)</f>
        <v>0</v>
      </c>
      <c r="I918" s="118" t="n">
        <f aca="false">TRUNC((1+'BDI '!$F$30)*H918,2)</f>
        <v>0</v>
      </c>
    </row>
    <row r="919" s="82" customFormat="true" ht="24.7" hidden="false" customHeight="false" outlineLevel="0" collapsed="false">
      <c r="A919" s="113" t="s">
        <v>958</v>
      </c>
      <c r="B919" s="113" t="s">
        <v>149</v>
      </c>
      <c r="C919" s="114" t="s">
        <v>150</v>
      </c>
      <c r="D919" s="114" t="s">
        <v>151</v>
      </c>
      <c r="E919" s="115" t="s">
        <v>959</v>
      </c>
      <c r="F919" s="116" t="n">
        <v>1</v>
      </c>
      <c r="G919" s="117"/>
      <c r="H919" s="118" t="n">
        <f aca="false">TRUNC(F919*G919,2)</f>
        <v>0</v>
      </c>
      <c r="I919" s="118" t="n">
        <f aca="false">TRUNC((1+'BDI '!$F$30)*H919,2)</f>
        <v>0</v>
      </c>
    </row>
    <row r="920" s="82" customFormat="true" ht="24.7" hidden="false" customHeight="false" outlineLevel="0" collapsed="false">
      <c r="A920" s="113" t="s">
        <v>960</v>
      </c>
      <c r="B920" s="113" t="s">
        <v>149</v>
      </c>
      <c r="C920" s="114" t="s">
        <v>150</v>
      </c>
      <c r="D920" s="114" t="s">
        <v>151</v>
      </c>
      <c r="E920" s="115" t="s">
        <v>961</v>
      </c>
      <c r="F920" s="116" t="n">
        <v>2</v>
      </c>
      <c r="G920" s="117"/>
      <c r="H920" s="118" t="n">
        <f aca="false">TRUNC(F920*G920,2)</f>
        <v>0</v>
      </c>
      <c r="I920" s="118" t="n">
        <f aca="false">TRUNC((1+'BDI '!$F$30)*H920,2)</f>
        <v>0</v>
      </c>
    </row>
    <row r="921" s="82" customFormat="true" ht="24.7" hidden="false" customHeight="false" outlineLevel="0" collapsed="false">
      <c r="A921" s="113" t="n">
        <v>101883</v>
      </c>
      <c r="B921" s="113" t="s">
        <v>149</v>
      </c>
      <c r="C921" s="114" t="s">
        <v>150</v>
      </c>
      <c r="D921" s="114" t="s">
        <v>151</v>
      </c>
      <c r="E921" s="115" t="s">
        <v>962</v>
      </c>
      <c r="F921" s="116" t="n">
        <v>1</v>
      </c>
      <c r="G921" s="117"/>
      <c r="H921" s="118" t="n">
        <f aca="false">TRUNC(F921*G921,2)</f>
        <v>0</v>
      </c>
      <c r="I921" s="118" t="n">
        <f aca="false">TRUNC((1+'BDI '!$F$30)*H921,2)</f>
        <v>0</v>
      </c>
    </row>
    <row r="922" s="82" customFormat="true" ht="24.7" hidden="false" customHeight="false" outlineLevel="0" collapsed="false">
      <c r="A922" s="113" t="n">
        <v>101879</v>
      </c>
      <c r="B922" s="113" t="s">
        <v>149</v>
      </c>
      <c r="C922" s="114" t="s">
        <v>150</v>
      </c>
      <c r="D922" s="114" t="s">
        <v>151</v>
      </c>
      <c r="E922" s="115" t="s">
        <v>963</v>
      </c>
      <c r="F922" s="116" t="n">
        <v>1</v>
      </c>
      <c r="G922" s="117"/>
      <c r="H922" s="118" t="n">
        <f aca="false">TRUNC(F922*G922,2)</f>
        <v>0</v>
      </c>
      <c r="I922" s="118" t="n">
        <f aca="false">TRUNC((1+'BDI '!$F$30)*H922,2)</f>
        <v>0</v>
      </c>
    </row>
    <row r="923" s="82" customFormat="true" ht="18.55" hidden="false" customHeight="false" outlineLevel="0" collapsed="false">
      <c r="A923" s="113" t="n">
        <v>93653</v>
      </c>
      <c r="B923" s="113" t="s">
        <v>149</v>
      </c>
      <c r="C923" s="114" t="s">
        <v>150</v>
      </c>
      <c r="D923" s="114" t="s">
        <v>151</v>
      </c>
      <c r="E923" s="115" t="s">
        <v>964</v>
      </c>
      <c r="F923" s="116" t="n">
        <v>17</v>
      </c>
      <c r="G923" s="117"/>
      <c r="H923" s="118" t="n">
        <f aca="false">TRUNC(F923*G923,2)</f>
        <v>0</v>
      </c>
      <c r="I923" s="118" t="n">
        <f aca="false">TRUNC((1+'BDI '!$F$30)*H923,2)</f>
        <v>0</v>
      </c>
    </row>
    <row r="924" s="82" customFormat="true" ht="18.55" hidden="false" customHeight="false" outlineLevel="0" collapsed="false">
      <c r="A924" s="113" t="n">
        <v>93654</v>
      </c>
      <c r="B924" s="113" t="s">
        <v>149</v>
      </c>
      <c r="C924" s="114" t="s">
        <v>150</v>
      </c>
      <c r="D924" s="114" t="s">
        <v>151</v>
      </c>
      <c r="E924" s="115" t="s">
        <v>965</v>
      </c>
      <c r="F924" s="116" t="n">
        <v>22</v>
      </c>
      <c r="G924" s="117"/>
      <c r="H924" s="118" t="n">
        <f aca="false">TRUNC(F924*G924,2)</f>
        <v>0</v>
      </c>
      <c r="I924" s="118" t="n">
        <f aca="false">TRUNC((1+'BDI '!$F$30)*H924,2)</f>
        <v>0</v>
      </c>
    </row>
    <row r="925" s="82" customFormat="true" ht="18.55" hidden="false" customHeight="false" outlineLevel="0" collapsed="false">
      <c r="A925" s="113" t="n">
        <v>93655</v>
      </c>
      <c r="B925" s="113" t="s">
        <v>149</v>
      </c>
      <c r="C925" s="114" t="s">
        <v>150</v>
      </c>
      <c r="D925" s="114" t="s">
        <v>151</v>
      </c>
      <c r="E925" s="115" t="s">
        <v>966</v>
      </c>
      <c r="F925" s="116" t="n">
        <v>63</v>
      </c>
      <c r="G925" s="117"/>
      <c r="H925" s="118" t="n">
        <f aca="false">TRUNC(F925*G925,2)</f>
        <v>0</v>
      </c>
      <c r="I925" s="118" t="n">
        <f aca="false">TRUNC((1+'BDI '!$F$30)*H925,2)</f>
        <v>0</v>
      </c>
    </row>
    <row r="926" s="82" customFormat="true" ht="18.55" hidden="false" customHeight="false" outlineLevel="0" collapsed="false">
      <c r="A926" s="113" t="n">
        <v>93656</v>
      </c>
      <c r="B926" s="113" t="s">
        <v>149</v>
      </c>
      <c r="C926" s="114" t="s">
        <v>150</v>
      </c>
      <c r="D926" s="114" t="s">
        <v>151</v>
      </c>
      <c r="E926" s="115" t="s">
        <v>967</v>
      </c>
      <c r="F926" s="116" t="n">
        <v>31</v>
      </c>
      <c r="G926" s="117"/>
      <c r="H926" s="118" t="n">
        <f aca="false">TRUNC(F926*G926,2)</f>
        <v>0</v>
      </c>
      <c r="I926" s="118" t="n">
        <f aca="false">TRUNC((1+'BDI '!$F$30)*H926,2)</f>
        <v>0</v>
      </c>
    </row>
    <row r="927" s="82" customFormat="true" ht="18.55" hidden="false" customHeight="false" outlineLevel="0" collapsed="false">
      <c r="A927" s="113" t="n">
        <v>93657</v>
      </c>
      <c r="B927" s="113" t="s">
        <v>149</v>
      </c>
      <c r="C927" s="114" t="s">
        <v>150</v>
      </c>
      <c r="D927" s="114" t="s">
        <v>151</v>
      </c>
      <c r="E927" s="115" t="s">
        <v>968</v>
      </c>
      <c r="F927" s="116" t="n">
        <v>6</v>
      </c>
      <c r="G927" s="117"/>
      <c r="H927" s="118" t="n">
        <f aca="false">TRUNC(F927*G927,2)</f>
        <v>0</v>
      </c>
      <c r="I927" s="118" t="n">
        <f aca="false">TRUNC((1+'BDI '!$F$30)*H927,2)</f>
        <v>0</v>
      </c>
    </row>
    <row r="928" s="82" customFormat="true" ht="18.55" hidden="false" customHeight="false" outlineLevel="0" collapsed="false">
      <c r="A928" s="113" t="n">
        <v>93669</v>
      </c>
      <c r="B928" s="113" t="s">
        <v>149</v>
      </c>
      <c r="C928" s="114" t="s">
        <v>150</v>
      </c>
      <c r="D928" s="114" t="s">
        <v>151</v>
      </c>
      <c r="E928" s="115" t="s">
        <v>969</v>
      </c>
      <c r="F928" s="116" t="n">
        <v>4</v>
      </c>
      <c r="G928" s="117"/>
      <c r="H928" s="118" t="n">
        <f aca="false">TRUNC(F928*G928,2)</f>
        <v>0</v>
      </c>
      <c r="I928" s="118" t="n">
        <f aca="false">TRUNC((1+'BDI '!$F$30)*H928,2)</f>
        <v>0</v>
      </c>
    </row>
    <row r="929" s="82" customFormat="true" ht="18.55" hidden="false" customHeight="false" outlineLevel="0" collapsed="false">
      <c r="A929" s="113" t="n">
        <v>93671</v>
      </c>
      <c r="B929" s="113" t="s">
        <v>149</v>
      </c>
      <c r="C929" s="114" t="s">
        <v>150</v>
      </c>
      <c r="D929" s="114" t="s">
        <v>151</v>
      </c>
      <c r="E929" s="115" t="s">
        <v>970</v>
      </c>
      <c r="F929" s="116" t="n">
        <v>2</v>
      </c>
      <c r="G929" s="117"/>
      <c r="H929" s="118" t="n">
        <f aca="false">TRUNC(F929*G929,2)</f>
        <v>0</v>
      </c>
      <c r="I929" s="118" t="n">
        <f aca="false">TRUNC((1+'BDI '!$F$30)*H929,2)</f>
        <v>0</v>
      </c>
    </row>
    <row r="930" s="82" customFormat="true" ht="18.55" hidden="false" customHeight="false" outlineLevel="0" collapsed="false">
      <c r="A930" s="113" t="n">
        <v>93672</v>
      </c>
      <c r="B930" s="113" t="s">
        <v>149</v>
      </c>
      <c r="C930" s="114" t="s">
        <v>150</v>
      </c>
      <c r="D930" s="114" t="s">
        <v>151</v>
      </c>
      <c r="E930" s="115" t="s">
        <v>971</v>
      </c>
      <c r="F930" s="116" t="n">
        <v>5</v>
      </c>
      <c r="G930" s="117"/>
      <c r="H930" s="118" t="n">
        <f aca="false">TRUNC(F930*G930,2)</f>
        <v>0</v>
      </c>
      <c r="I930" s="118" t="n">
        <f aca="false">TRUNC((1+'BDI '!$F$30)*H930,2)</f>
        <v>0</v>
      </c>
    </row>
    <row r="931" s="82" customFormat="true" ht="18.55" hidden="false" customHeight="false" outlineLevel="0" collapsed="false">
      <c r="A931" s="113" t="s">
        <v>972</v>
      </c>
      <c r="B931" s="113" t="s">
        <v>149</v>
      </c>
      <c r="C931" s="114" t="s">
        <v>150</v>
      </c>
      <c r="D931" s="114" t="s">
        <v>151</v>
      </c>
      <c r="E931" s="115" t="s">
        <v>973</v>
      </c>
      <c r="F931" s="116" t="n">
        <v>4</v>
      </c>
      <c r="G931" s="117"/>
      <c r="H931" s="118" t="n">
        <f aca="false">TRUNC(F931*G931,2)</f>
        <v>0</v>
      </c>
      <c r="I931" s="118" t="n">
        <f aca="false">TRUNC((1+'BDI '!$F$30)*H931,2)</f>
        <v>0</v>
      </c>
    </row>
    <row r="932" s="82" customFormat="true" ht="18.55" hidden="false" customHeight="false" outlineLevel="0" collapsed="false">
      <c r="A932" s="113" t="s">
        <v>974</v>
      </c>
      <c r="B932" s="113" t="s">
        <v>149</v>
      </c>
      <c r="C932" s="114" t="s">
        <v>150</v>
      </c>
      <c r="D932" s="114" t="s">
        <v>151</v>
      </c>
      <c r="E932" s="115" t="s">
        <v>975</v>
      </c>
      <c r="F932" s="116" t="n">
        <v>2</v>
      </c>
      <c r="G932" s="117"/>
      <c r="H932" s="118" t="n">
        <f aca="false">TRUNC(F932*G932,2)</f>
        <v>0</v>
      </c>
      <c r="I932" s="118" t="n">
        <f aca="false">TRUNC((1+'BDI '!$F$30)*H932,2)</f>
        <v>0</v>
      </c>
    </row>
    <row r="933" s="82" customFormat="true" ht="18.55" hidden="false" customHeight="false" outlineLevel="0" collapsed="false">
      <c r="A933" s="113" t="s">
        <v>976</v>
      </c>
      <c r="B933" s="113" t="s">
        <v>161</v>
      </c>
      <c r="C933" s="114" t="s">
        <v>150</v>
      </c>
      <c r="D933" s="114" t="s">
        <v>151</v>
      </c>
      <c r="E933" s="115" t="s">
        <v>977</v>
      </c>
      <c r="F933" s="116" t="n">
        <v>2</v>
      </c>
      <c r="G933" s="117"/>
      <c r="H933" s="118" t="n">
        <f aca="false">TRUNC(F933*G933,2)</f>
        <v>0</v>
      </c>
      <c r="I933" s="118" t="n">
        <f aca="false">TRUNC((1+'BDI '!$F$30)*H933,2)</f>
        <v>0</v>
      </c>
    </row>
    <row r="934" s="82" customFormat="true" ht="18.55" hidden="false" customHeight="false" outlineLevel="0" collapsed="false">
      <c r="A934" s="113" t="s">
        <v>978</v>
      </c>
      <c r="B934" s="113" t="s">
        <v>149</v>
      </c>
      <c r="C934" s="114" t="s">
        <v>150</v>
      </c>
      <c r="D934" s="114" t="s">
        <v>151</v>
      </c>
      <c r="E934" s="115" t="s">
        <v>979</v>
      </c>
      <c r="F934" s="116" t="n">
        <v>1</v>
      </c>
      <c r="G934" s="117"/>
      <c r="H934" s="118" t="n">
        <f aca="false">TRUNC(F934*G934,2)</f>
        <v>0</v>
      </c>
      <c r="I934" s="118" t="n">
        <f aca="false">TRUNC((1+'BDI '!$F$30)*H934,2)</f>
        <v>0</v>
      </c>
    </row>
    <row r="935" s="82" customFormat="true" ht="18.55" hidden="false" customHeight="false" outlineLevel="0" collapsed="false">
      <c r="A935" s="113" t="s">
        <v>980</v>
      </c>
      <c r="B935" s="113" t="s">
        <v>161</v>
      </c>
      <c r="C935" s="114" t="s">
        <v>150</v>
      </c>
      <c r="D935" s="114" t="s">
        <v>151</v>
      </c>
      <c r="E935" s="115" t="s">
        <v>981</v>
      </c>
      <c r="F935" s="116" t="n">
        <v>4</v>
      </c>
      <c r="G935" s="117"/>
      <c r="H935" s="118" t="n">
        <f aca="false">TRUNC(F935*G935,2)</f>
        <v>0</v>
      </c>
      <c r="I935" s="118" t="n">
        <f aca="false">TRUNC((1+'BDI '!$F$30)*H935,2)</f>
        <v>0</v>
      </c>
    </row>
    <row r="936" s="82" customFormat="true" ht="18.55" hidden="false" customHeight="false" outlineLevel="0" collapsed="false">
      <c r="A936" s="113" t="s">
        <v>982</v>
      </c>
      <c r="B936" s="113" t="s">
        <v>161</v>
      </c>
      <c r="C936" s="114" t="s">
        <v>150</v>
      </c>
      <c r="D936" s="114" t="s">
        <v>151</v>
      </c>
      <c r="E936" s="115" t="s">
        <v>983</v>
      </c>
      <c r="F936" s="116" t="n">
        <v>4</v>
      </c>
      <c r="G936" s="117"/>
      <c r="H936" s="118" t="n">
        <f aca="false">TRUNC(F936*G936,2)</f>
        <v>0</v>
      </c>
      <c r="I936" s="118" t="n">
        <f aca="false">TRUNC((1+'BDI '!$F$30)*H936,2)</f>
        <v>0</v>
      </c>
    </row>
    <row r="937" s="82" customFormat="true" ht="18.55" hidden="false" customHeight="false" outlineLevel="0" collapsed="false">
      <c r="A937" s="113" t="s">
        <v>984</v>
      </c>
      <c r="B937" s="113" t="s">
        <v>161</v>
      </c>
      <c r="C937" s="114" t="s">
        <v>150</v>
      </c>
      <c r="D937" s="114" t="s">
        <v>151</v>
      </c>
      <c r="E937" s="115" t="s">
        <v>985</v>
      </c>
      <c r="F937" s="116" t="n">
        <v>40</v>
      </c>
      <c r="G937" s="117"/>
      <c r="H937" s="118" t="n">
        <f aca="false">TRUNC(F937*G937,2)</f>
        <v>0</v>
      </c>
      <c r="I937" s="118" t="n">
        <f aca="false">TRUNC((1+'BDI '!$F$30)*H937,2)</f>
        <v>0</v>
      </c>
    </row>
    <row r="938" s="82" customFormat="true" ht="18.55" hidden="false" customHeight="false" outlineLevel="0" collapsed="false">
      <c r="A938" s="113" t="s">
        <v>986</v>
      </c>
      <c r="B938" s="113" t="s">
        <v>161</v>
      </c>
      <c r="C938" s="114" t="s">
        <v>150</v>
      </c>
      <c r="D938" s="114" t="s">
        <v>151</v>
      </c>
      <c r="E938" s="115" t="s">
        <v>987</v>
      </c>
      <c r="F938" s="116" t="n">
        <v>23</v>
      </c>
      <c r="G938" s="117"/>
      <c r="H938" s="118" t="n">
        <f aca="false">TRUNC(F938*G938,2)</f>
        <v>0</v>
      </c>
      <c r="I938" s="118" t="n">
        <f aca="false">TRUNC((1+'BDI '!$F$30)*H938,2)</f>
        <v>0</v>
      </c>
    </row>
    <row r="939" s="82" customFormat="true" ht="18.55" hidden="false" customHeight="false" outlineLevel="0" collapsed="false">
      <c r="A939" s="113" t="s">
        <v>988</v>
      </c>
      <c r="B939" s="113" t="s">
        <v>161</v>
      </c>
      <c r="C939" s="114" t="s">
        <v>150</v>
      </c>
      <c r="D939" s="114" t="s">
        <v>151</v>
      </c>
      <c r="E939" s="115" t="s">
        <v>989</v>
      </c>
      <c r="F939" s="116" t="n">
        <v>3</v>
      </c>
      <c r="G939" s="117"/>
      <c r="H939" s="118" t="n">
        <f aca="false">TRUNC(F939*G939,2)</f>
        <v>0</v>
      </c>
      <c r="I939" s="118" t="n">
        <f aca="false">TRUNC((1+'BDI '!$F$30)*H939,2)</f>
        <v>0</v>
      </c>
    </row>
    <row r="940" s="82" customFormat="true" ht="18.55" hidden="false" customHeight="false" outlineLevel="0" collapsed="false">
      <c r="A940" s="113" t="s">
        <v>990</v>
      </c>
      <c r="B940" s="113" t="s">
        <v>161</v>
      </c>
      <c r="C940" s="114" t="s">
        <v>150</v>
      </c>
      <c r="D940" s="114" t="s">
        <v>151</v>
      </c>
      <c r="E940" s="115" t="s">
        <v>991</v>
      </c>
      <c r="F940" s="116" t="n">
        <v>19</v>
      </c>
      <c r="G940" s="117"/>
      <c r="H940" s="118" t="n">
        <f aca="false">TRUNC(F940*G940,2)</f>
        <v>0</v>
      </c>
      <c r="I940" s="118" t="n">
        <f aca="false">TRUNC((1+'BDI '!$F$30)*H940,2)</f>
        <v>0</v>
      </c>
    </row>
    <row r="941" s="82" customFormat="true" ht="18.55" hidden="false" customHeight="false" outlineLevel="0" collapsed="false">
      <c r="A941" s="119"/>
      <c r="B941" s="120"/>
      <c r="C941" s="119"/>
      <c r="D941" s="119"/>
      <c r="E941" s="121" t="s">
        <v>953</v>
      </c>
      <c r="F941" s="122"/>
      <c r="G941" s="123" t="n">
        <f aca="false">H917+H918+H919+H920+H921+H922+H923+H924+H925+H926+H927+H928+H929+H930+H931+H932+H933+H934+H935+H936+H937+H938+H939+H940</f>
        <v>0</v>
      </c>
      <c r="H941" s="123" t="n">
        <f aca="false">TRUNC(G941,2)</f>
        <v>0</v>
      </c>
      <c r="I941" s="123" t="n">
        <f aca="false">I916</f>
        <v>0</v>
      </c>
    </row>
    <row r="942" s="82" customFormat="true" ht="18.55" hidden="false" customHeight="false" outlineLevel="0" collapsed="false">
      <c r="A942" s="109" t="s">
        <v>992</v>
      </c>
      <c r="B942" s="109"/>
      <c r="C942" s="109" t="s">
        <v>144</v>
      </c>
      <c r="D942" s="110"/>
      <c r="E942" s="111" t="s">
        <v>993</v>
      </c>
      <c r="F942" s="110"/>
      <c r="G942" s="112" t="n">
        <f aca="false">G967</f>
        <v>0</v>
      </c>
      <c r="H942" s="112" t="n">
        <f aca="false">TRUNC(G942,2)</f>
        <v>0</v>
      </c>
      <c r="I942" s="112" t="n">
        <f aca="false">SUM(I943:I966)</f>
        <v>0</v>
      </c>
    </row>
    <row r="943" s="82" customFormat="true" ht="18.55" hidden="false" customHeight="false" outlineLevel="0" collapsed="false">
      <c r="A943" s="113" t="s">
        <v>994</v>
      </c>
      <c r="B943" s="113" t="s">
        <v>149</v>
      </c>
      <c r="C943" s="114" t="s">
        <v>150</v>
      </c>
      <c r="D943" s="114" t="s">
        <v>173</v>
      </c>
      <c r="E943" s="115" t="s">
        <v>995</v>
      </c>
      <c r="F943" s="116" t="n">
        <v>725.1</v>
      </c>
      <c r="G943" s="117"/>
      <c r="H943" s="118" t="n">
        <f aca="false">TRUNC(F943*G943,2)</f>
        <v>0</v>
      </c>
      <c r="I943" s="118" t="n">
        <f aca="false">TRUNC((1+'BDI '!$F$30)*H943,2)</f>
        <v>0</v>
      </c>
    </row>
    <row r="944" s="82" customFormat="true" ht="18.55" hidden="false" customHeight="false" outlineLevel="0" collapsed="false">
      <c r="A944" s="113" t="s">
        <v>996</v>
      </c>
      <c r="B944" s="113" t="s">
        <v>149</v>
      </c>
      <c r="C944" s="114" t="s">
        <v>150</v>
      </c>
      <c r="D944" s="114" t="s">
        <v>173</v>
      </c>
      <c r="E944" s="115" t="s">
        <v>997</v>
      </c>
      <c r="F944" s="116" t="n">
        <v>445.44</v>
      </c>
      <c r="G944" s="117"/>
      <c r="H944" s="118" t="n">
        <f aca="false">TRUNC(F944*G944,2)</f>
        <v>0</v>
      </c>
      <c r="I944" s="118" t="n">
        <f aca="false">TRUNC((1+'BDI '!$F$30)*H944,2)</f>
        <v>0</v>
      </c>
    </row>
    <row r="945" s="82" customFormat="true" ht="18.55" hidden="false" customHeight="false" outlineLevel="0" collapsed="false">
      <c r="A945" s="113" t="s">
        <v>998</v>
      </c>
      <c r="B945" s="113" t="s">
        <v>149</v>
      </c>
      <c r="C945" s="114" t="s">
        <v>150</v>
      </c>
      <c r="D945" s="114" t="s">
        <v>173</v>
      </c>
      <c r="E945" s="115" t="s">
        <v>999</v>
      </c>
      <c r="F945" s="116" t="n">
        <v>204.71</v>
      </c>
      <c r="G945" s="117"/>
      <c r="H945" s="118" t="n">
        <f aca="false">TRUNC(F945*G945,2)</f>
        <v>0</v>
      </c>
      <c r="I945" s="118" t="n">
        <f aca="false">TRUNC((1+'BDI '!$F$30)*H945,2)</f>
        <v>0</v>
      </c>
    </row>
    <row r="946" s="82" customFormat="true" ht="18.55" hidden="false" customHeight="false" outlineLevel="0" collapsed="false">
      <c r="A946" s="113" t="n">
        <v>93008</v>
      </c>
      <c r="B946" s="113" t="s">
        <v>149</v>
      </c>
      <c r="C946" s="114" t="s">
        <v>150</v>
      </c>
      <c r="D946" s="114" t="s">
        <v>173</v>
      </c>
      <c r="E946" s="115" t="s">
        <v>1000</v>
      </c>
      <c r="F946" s="116" t="n">
        <v>52.93</v>
      </c>
      <c r="G946" s="117"/>
      <c r="H946" s="118" t="n">
        <f aca="false">TRUNC(F946*G946,2)</f>
        <v>0</v>
      </c>
      <c r="I946" s="118" t="n">
        <f aca="false">TRUNC((1+'BDI '!$F$30)*H946,2)</f>
        <v>0</v>
      </c>
    </row>
    <row r="947" s="82" customFormat="true" ht="18.55" hidden="false" customHeight="false" outlineLevel="0" collapsed="false">
      <c r="A947" s="113" t="n">
        <v>93009</v>
      </c>
      <c r="B947" s="113" t="s">
        <v>149</v>
      </c>
      <c r="C947" s="114" t="s">
        <v>150</v>
      </c>
      <c r="D947" s="114" t="s">
        <v>173</v>
      </c>
      <c r="E947" s="115" t="s">
        <v>1001</v>
      </c>
      <c r="F947" s="116" t="n">
        <v>182.14</v>
      </c>
      <c r="G947" s="117"/>
      <c r="H947" s="118" t="n">
        <f aca="false">TRUNC(F947*G947,2)</f>
        <v>0</v>
      </c>
      <c r="I947" s="118" t="n">
        <f aca="false">TRUNC((1+'BDI '!$F$30)*H947,2)</f>
        <v>0</v>
      </c>
    </row>
    <row r="948" s="82" customFormat="true" ht="18.55" hidden="false" customHeight="false" outlineLevel="0" collapsed="false">
      <c r="A948" s="113" t="n">
        <v>93011</v>
      </c>
      <c r="B948" s="113" t="s">
        <v>149</v>
      </c>
      <c r="C948" s="114" t="s">
        <v>150</v>
      </c>
      <c r="D948" s="114" t="s">
        <v>173</v>
      </c>
      <c r="E948" s="115" t="s">
        <v>1002</v>
      </c>
      <c r="F948" s="116" t="n">
        <v>103.2</v>
      </c>
      <c r="G948" s="117"/>
      <c r="H948" s="118" t="n">
        <f aca="false">TRUNC(F948*G948,2)</f>
        <v>0</v>
      </c>
      <c r="I948" s="118" t="n">
        <f aca="false">TRUNC((1+'BDI '!$F$30)*H948,2)</f>
        <v>0</v>
      </c>
    </row>
    <row r="949" s="82" customFormat="true" ht="18.55" hidden="false" customHeight="false" outlineLevel="0" collapsed="false">
      <c r="A949" s="113" t="n">
        <v>93012</v>
      </c>
      <c r="B949" s="113" t="s">
        <v>149</v>
      </c>
      <c r="C949" s="114" t="s">
        <v>150</v>
      </c>
      <c r="D949" s="114" t="s">
        <v>173</v>
      </c>
      <c r="E949" s="115" t="s">
        <v>1003</v>
      </c>
      <c r="F949" s="116" t="n">
        <v>286.66</v>
      </c>
      <c r="G949" s="117"/>
      <c r="H949" s="118" t="n">
        <f aca="false">TRUNC(F949*G949,2)</f>
        <v>0</v>
      </c>
      <c r="I949" s="118" t="n">
        <f aca="false">TRUNC((1+'BDI '!$F$30)*H949,2)</f>
        <v>0</v>
      </c>
    </row>
    <row r="950" s="82" customFormat="true" ht="18.55" hidden="false" customHeight="false" outlineLevel="0" collapsed="false">
      <c r="A950" s="113" t="s">
        <v>1004</v>
      </c>
      <c r="B950" s="113" t="s">
        <v>149</v>
      </c>
      <c r="C950" s="114" t="s">
        <v>150</v>
      </c>
      <c r="D950" s="114" t="s">
        <v>151</v>
      </c>
      <c r="E950" s="115" t="s">
        <v>1005</v>
      </c>
      <c r="F950" s="116" t="n">
        <v>2</v>
      </c>
      <c r="G950" s="117"/>
      <c r="H950" s="118" t="n">
        <f aca="false">TRUNC(F950*G950,2)</f>
        <v>0</v>
      </c>
      <c r="I950" s="118" t="n">
        <f aca="false">TRUNC((1+'BDI '!$F$30)*H950,2)</f>
        <v>0</v>
      </c>
    </row>
    <row r="951" s="82" customFormat="true" ht="18.55" hidden="false" customHeight="false" outlineLevel="0" collapsed="false">
      <c r="A951" s="113" t="s">
        <v>1006</v>
      </c>
      <c r="B951" s="113" t="s">
        <v>149</v>
      </c>
      <c r="C951" s="114" t="s">
        <v>150</v>
      </c>
      <c r="D951" s="114" t="s">
        <v>151</v>
      </c>
      <c r="E951" s="115" t="s">
        <v>1007</v>
      </c>
      <c r="F951" s="116" t="n">
        <v>4</v>
      </c>
      <c r="G951" s="117"/>
      <c r="H951" s="118" t="n">
        <f aca="false">TRUNC(F951*G951,2)</f>
        <v>0</v>
      </c>
      <c r="I951" s="118" t="n">
        <f aca="false">TRUNC((1+'BDI '!$F$30)*H951,2)</f>
        <v>0</v>
      </c>
    </row>
    <row r="952" s="82" customFormat="true" ht="24.7" hidden="false" customHeight="false" outlineLevel="0" collapsed="false">
      <c r="A952" s="113" t="s">
        <v>1008</v>
      </c>
      <c r="B952" s="113" t="s">
        <v>149</v>
      </c>
      <c r="C952" s="114" t="s">
        <v>150</v>
      </c>
      <c r="D952" s="114" t="s">
        <v>151</v>
      </c>
      <c r="E952" s="115" t="s">
        <v>1009</v>
      </c>
      <c r="F952" s="116" t="n">
        <v>5984</v>
      </c>
      <c r="G952" s="117"/>
      <c r="H952" s="118" t="n">
        <f aca="false">TRUNC(F952*G952,2)</f>
        <v>0</v>
      </c>
      <c r="I952" s="118" t="n">
        <f aca="false">TRUNC((1+'BDI '!$F$30)*H952,2)</f>
        <v>0</v>
      </c>
    </row>
    <row r="953" s="82" customFormat="true" ht="24.7" hidden="false" customHeight="false" outlineLevel="0" collapsed="false">
      <c r="A953" s="113" t="s">
        <v>1010</v>
      </c>
      <c r="B953" s="113" t="s">
        <v>149</v>
      </c>
      <c r="C953" s="114" t="s">
        <v>150</v>
      </c>
      <c r="D953" s="114" t="s">
        <v>151</v>
      </c>
      <c r="E953" s="115" t="s">
        <v>1011</v>
      </c>
      <c r="F953" s="116" t="n">
        <v>781.3</v>
      </c>
      <c r="G953" s="117"/>
      <c r="H953" s="118" t="n">
        <f aca="false">TRUNC(F953*G953,2)</f>
        <v>0</v>
      </c>
      <c r="I953" s="118" t="n">
        <f aca="false">TRUNC((1+'BDI '!$F$30)*H953,2)</f>
        <v>0</v>
      </c>
    </row>
    <row r="954" s="82" customFormat="true" ht="18.55" hidden="false" customHeight="false" outlineLevel="0" collapsed="false">
      <c r="A954" s="113" t="n">
        <v>97667</v>
      </c>
      <c r="B954" s="113" t="s">
        <v>149</v>
      </c>
      <c r="C954" s="114" t="s">
        <v>150</v>
      </c>
      <c r="D954" s="114" t="s">
        <v>173</v>
      </c>
      <c r="E954" s="115" t="s">
        <v>1012</v>
      </c>
      <c r="F954" s="116" t="n">
        <v>3.3</v>
      </c>
      <c r="G954" s="117"/>
      <c r="H954" s="118" t="n">
        <f aca="false">TRUNC(F954*G954,2)</f>
        <v>0</v>
      </c>
      <c r="I954" s="118" t="n">
        <f aca="false">TRUNC((1+'BDI '!$F$30)*H954,2)</f>
        <v>0</v>
      </c>
    </row>
    <row r="955" s="82" customFormat="true" ht="18.55" hidden="false" customHeight="false" outlineLevel="0" collapsed="false">
      <c r="A955" s="113" t="n">
        <v>97668</v>
      </c>
      <c r="B955" s="113" t="s">
        <v>149</v>
      </c>
      <c r="C955" s="114" t="s">
        <v>150</v>
      </c>
      <c r="D955" s="114" t="s">
        <v>173</v>
      </c>
      <c r="E955" s="115" t="s">
        <v>1013</v>
      </c>
      <c r="F955" s="116" t="n">
        <v>2.7</v>
      </c>
      <c r="G955" s="117"/>
      <c r="H955" s="118" t="n">
        <f aca="false">TRUNC(F955*G955,2)</f>
        <v>0</v>
      </c>
      <c r="I955" s="118" t="n">
        <f aca="false">TRUNC((1+'BDI '!$F$30)*H955,2)</f>
        <v>0</v>
      </c>
    </row>
    <row r="956" s="82" customFormat="true" ht="18.55" hidden="false" customHeight="false" outlineLevel="0" collapsed="false">
      <c r="A956" s="113" t="n">
        <v>97669</v>
      </c>
      <c r="B956" s="113" t="s">
        <v>149</v>
      </c>
      <c r="C956" s="114" t="s">
        <v>150</v>
      </c>
      <c r="D956" s="114" t="s">
        <v>173</v>
      </c>
      <c r="E956" s="115" t="s">
        <v>1014</v>
      </c>
      <c r="F956" s="116" t="n">
        <v>7.9</v>
      </c>
      <c r="G956" s="117"/>
      <c r="H956" s="118" t="n">
        <f aca="false">TRUNC(F956*G956,2)</f>
        <v>0</v>
      </c>
      <c r="I956" s="118" t="n">
        <f aca="false">TRUNC((1+'BDI '!$F$30)*H956,2)</f>
        <v>0</v>
      </c>
    </row>
    <row r="957" s="82" customFormat="true" ht="18.55" hidden="false" customHeight="false" outlineLevel="0" collapsed="false">
      <c r="A957" s="113" t="n">
        <v>93017</v>
      </c>
      <c r="B957" s="113" t="s">
        <v>149</v>
      </c>
      <c r="C957" s="114" t="s">
        <v>150</v>
      </c>
      <c r="D957" s="114" t="s">
        <v>151</v>
      </c>
      <c r="E957" s="115" t="s">
        <v>1015</v>
      </c>
      <c r="F957" s="116" t="n">
        <v>89</v>
      </c>
      <c r="G957" s="117"/>
      <c r="H957" s="118" t="n">
        <f aca="false">TRUNC(F957*G957,2)</f>
        <v>0</v>
      </c>
      <c r="I957" s="118" t="n">
        <f aca="false">TRUNC((1+'BDI '!$F$30)*H957,2)</f>
        <v>0</v>
      </c>
    </row>
    <row r="958" s="82" customFormat="true" ht="18.55" hidden="false" customHeight="false" outlineLevel="0" collapsed="false">
      <c r="A958" s="113" t="n">
        <v>93016</v>
      </c>
      <c r="B958" s="113" t="s">
        <v>149</v>
      </c>
      <c r="C958" s="114" t="s">
        <v>150</v>
      </c>
      <c r="D958" s="114" t="s">
        <v>151</v>
      </c>
      <c r="E958" s="115" t="s">
        <v>1016</v>
      </c>
      <c r="F958" s="116" t="n">
        <v>26</v>
      </c>
      <c r="G958" s="117"/>
      <c r="H958" s="118" t="n">
        <f aca="false">TRUNC(F958*G958,2)</f>
        <v>0</v>
      </c>
      <c r="I958" s="118" t="n">
        <f aca="false">TRUNC((1+'BDI '!$F$30)*H958,2)</f>
        <v>0</v>
      </c>
    </row>
    <row r="959" s="82" customFormat="true" ht="18.55" hidden="false" customHeight="false" outlineLevel="0" collapsed="false">
      <c r="A959" s="113" t="n">
        <v>93015</v>
      </c>
      <c r="B959" s="113" t="s">
        <v>149</v>
      </c>
      <c r="C959" s="114" t="s">
        <v>150</v>
      </c>
      <c r="D959" s="114" t="s">
        <v>151</v>
      </c>
      <c r="E959" s="115" t="s">
        <v>1017</v>
      </c>
      <c r="F959" s="116" t="n">
        <v>8</v>
      </c>
      <c r="G959" s="117"/>
      <c r="H959" s="118" t="n">
        <f aca="false">TRUNC(F959*G959,2)</f>
        <v>0</v>
      </c>
      <c r="I959" s="118" t="n">
        <f aca="false">TRUNC((1+'BDI '!$F$30)*H959,2)</f>
        <v>0</v>
      </c>
    </row>
    <row r="960" s="82" customFormat="true" ht="18.55" hidden="false" customHeight="false" outlineLevel="0" collapsed="false">
      <c r="A960" s="113" t="n">
        <v>93014</v>
      </c>
      <c r="B960" s="113" t="s">
        <v>149</v>
      </c>
      <c r="C960" s="114" t="s">
        <v>150</v>
      </c>
      <c r="D960" s="114" t="s">
        <v>151</v>
      </c>
      <c r="E960" s="115" t="s">
        <v>1018</v>
      </c>
      <c r="F960" s="116" t="n">
        <v>37</v>
      </c>
      <c r="G960" s="117"/>
      <c r="H960" s="118" t="n">
        <f aca="false">TRUNC(F960*G960,2)</f>
        <v>0</v>
      </c>
      <c r="I960" s="118" t="n">
        <f aca="false">TRUNC((1+'BDI '!$F$30)*H960,2)</f>
        <v>0</v>
      </c>
    </row>
    <row r="961" s="82" customFormat="true" ht="18.55" hidden="false" customHeight="false" outlineLevel="0" collapsed="false">
      <c r="A961" s="113" t="n">
        <v>93013</v>
      </c>
      <c r="B961" s="113" t="s">
        <v>149</v>
      </c>
      <c r="C961" s="114" t="s">
        <v>150</v>
      </c>
      <c r="D961" s="114" t="s">
        <v>151</v>
      </c>
      <c r="E961" s="115" t="s">
        <v>1019</v>
      </c>
      <c r="F961" s="116" t="n">
        <v>11</v>
      </c>
      <c r="G961" s="117"/>
      <c r="H961" s="118" t="n">
        <f aca="false">TRUNC(F961*G961,2)</f>
        <v>0</v>
      </c>
      <c r="I961" s="118" t="n">
        <f aca="false">TRUNC((1+'BDI '!$F$30)*H961,2)</f>
        <v>0</v>
      </c>
    </row>
    <row r="962" s="82" customFormat="true" ht="18.55" hidden="false" customHeight="false" outlineLevel="0" collapsed="false">
      <c r="A962" s="113" t="s">
        <v>1020</v>
      </c>
      <c r="B962" s="113" t="s">
        <v>149</v>
      </c>
      <c r="C962" s="114" t="s">
        <v>150</v>
      </c>
      <c r="D962" s="114" t="s">
        <v>151</v>
      </c>
      <c r="E962" s="115" t="s">
        <v>1021</v>
      </c>
      <c r="F962" s="116" t="n">
        <v>50</v>
      </c>
      <c r="G962" s="117"/>
      <c r="H962" s="118" t="n">
        <f aca="false">TRUNC(F962*G962,2)</f>
        <v>0</v>
      </c>
      <c r="I962" s="118" t="n">
        <f aca="false">TRUNC((1+'BDI '!$F$30)*H962,2)</f>
        <v>0</v>
      </c>
    </row>
    <row r="963" s="82" customFormat="true" ht="18.55" hidden="false" customHeight="false" outlineLevel="0" collapsed="false">
      <c r="A963" s="113" t="s">
        <v>1022</v>
      </c>
      <c r="B963" s="113" t="s">
        <v>149</v>
      </c>
      <c r="C963" s="114" t="s">
        <v>150</v>
      </c>
      <c r="D963" s="114" t="s">
        <v>151</v>
      </c>
      <c r="E963" s="115" t="s">
        <v>1023</v>
      </c>
      <c r="F963" s="116" t="n">
        <v>138</v>
      </c>
      <c r="G963" s="117"/>
      <c r="H963" s="118" t="n">
        <f aca="false">TRUNC(F963*G963,2)</f>
        <v>0</v>
      </c>
      <c r="I963" s="118" t="n">
        <f aca="false">TRUNC((1+'BDI '!$F$30)*H963,2)</f>
        <v>0</v>
      </c>
    </row>
    <row r="964" s="82" customFormat="true" ht="18.55" hidden="false" customHeight="false" outlineLevel="0" collapsed="false">
      <c r="A964" s="113" t="s">
        <v>1024</v>
      </c>
      <c r="B964" s="113" t="s">
        <v>149</v>
      </c>
      <c r="C964" s="114" t="s">
        <v>150</v>
      </c>
      <c r="D964" s="114" t="s">
        <v>151</v>
      </c>
      <c r="E964" s="115" t="s">
        <v>1025</v>
      </c>
      <c r="F964" s="116" t="n">
        <v>189</v>
      </c>
      <c r="G964" s="117"/>
      <c r="H964" s="118" t="n">
        <f aca="false">TRUNC(F964*G964,2)</f>
        <v>0</v>
      </c>
      <c r="I964" s="118" t="n">
        <f aca="false">TRUNC((1+'BDI '!$F$30)*H964,2)</f>
        <v>0</v>
      </c>
    </row>
    <row r="965" s="82" customFormat="true" ht="18.55" hidden="false" customHeight="false" outlineLevel="0" collapsed="false">
      <c r="A965" s="113" t="n">
        <v>83446</v>
      </c>
      <c r="B965" s="113" t="s">
        <v>149</v>
      </c>
      <c r="C965" s="114" t="s">
        <v>150</v>
      </c>
      <c r="D965" s="114" t="s">
        <v>151</v>
      </c>
      <c r="E965" s="115" t="s">
        <v>1026</v>
      </c>
      <c r="F965" s="116" t="n">
        <v>56</v>
      </c>
      <c r="G965" s="117"/>
      <c r="H965" s="118" t="n">
        <f aca="false">TRUNC(F965*G965,2)</f>
        <v>0</v>
      </c>
      <c r="I965" s="118" t="n">
        <f aca="false">TRUNC((1+'BDI '!$F$30)*H965,2)</f>
        <v>0</v>
      </c>
    </row>
    <row r="966" s="82" customFormat="true" ht="24.7" hidden="false" customHeight="false" outlineLevel="0" collapsed="false">
      <c r="A966" s="113" t="s">
        <v>1027</v>
      </c>
      <c r="B966" s="113" t="s">
        <v>161</v>
      </c>
      <c r="C966" s="114" t="s">
        <v>150</v>
      </c>
      <c r="D966" s="114" t="s">
        <v>151</v>
      </c>
      <c r="E966" s="115" t="s">
        <v>1028</v>
      </c>
      <c r="F966" s="116" t="n">
        <v>4</v>
      </c>
      <c r="G966" s="117"/>
      <c r="H966" s="118" t="n">
        <f aca="false">TRUNC(F966*G966,2)</f>
        <v>0</v>
      </c>
      <c r="I966" s="118" t="n">
        <f aca="false">TRUNC((1+'BDI '!$F$30)*H966,2)</f>
        <v>0</v>
      </c>
    </row>
    <row r="967" s="82" customFormat="true" ht="18.55" hidden="false" customHeight="false" outlineLevel="0" collapsed="false">
      <c r="A967" s="119"/>
      <c r="B967" s="120"/>
      <c r="C967" s="119"/>
      <c r="D967" s="119"/>
      <c r="E967" s="121" t="s">
        <v>992</v>
      </c>
      <c r="F967" s="122"/>
      <c r="G967" s="123" t="n">
        <f aca="false">H943+H944+H945+H946+H947+H948+H949+H950+H951+H952+H953+H954+H955+H956+H957+H958+H959+H960+H961+H962+H963+H964+H965+H966</f>
        <v>0</v>
      </c>
      <c r="H967" s="123" t="n">
        <f aca="false">TRUNC(G967,2)</f>
        <v>0</v>
      </c>
      <c r="I967" s="123" t="n">
        <f aca="false">I942</f>
        <v>0</v>
      </c>
    </row>
    <row r="968" s="82" customFormat="true" ht="18.55" hidden="false" customHeight="false" outlineLevel="0" collapsed="false">
      <c r="A968" s="109" t="s">
        <v>1029</v>
      </c>
      <c r="B968" s="109"/>
      <c r="C968" s="109" t="s">
        <v>144</v>
      </c>
      <c r="D968" s="110"/>
      <c r="E968" s="111" t="s">
        <v>1030</v>
      </c>
      <c r="F968" s="110"/>
      <c r="G968" s="112" t="n">
        <f aca="false">G984</f>
        <v>0</v>
      </c>
      <c r="H968" s="112" t="n">
        <f aca="false">TRUNC(G968,2)</f>
        <v>0</v>
      </c>
      <c r="I968" s="112" t="n">
        <f aca="false">SUM(I969:I983)</f>
        <v>0</v>
      </c>
    </row>
    <row r="969" s="82" customFormat="true" ht="24.7" hidden="false" customHeight="false" outlineLevel="0" collapsed="false">
      <c r="A969" s="113" t="n">
        <v>91925</v>
      </c>
      <c r="B969" s="113" t="s">
        <v>149</v>
      </c>
      <c r="C969" s="114" t="s">
        <v>150</v>
      </c>
      <c r="D969" s="114" t="s">
        <v>173</v>
      </c>
      <c r="E969" s="115" t="s">
        <v>1031</v>
      </c>
      <c r="F969" s="116" t="n">
        <v>1379.06</v>
      </c>
      <c r="G969" s="117"/>
      <c r="H969" s="118" t="n">
        <f aca="false">TRUNC(F969*G969,2)</f>
        <v>0</v>
      </c>
      <c r="I969" s="118" t="n">
        <f aca="false">TRUNC((1+'BDI '!$F$30)*H969,2)</f>
        <v>0</v>
      </c>
    </row>
    <row r="970" s="82" customFormat="true" ht="24.7" hidden="false" customHeight="false" outlineLevel="0" collapsed="false">
      <c r="A970" s="113" t="n">
        <v>91933</v>
      </c>
      <c r="B970" s="113" t="s">
        <v>149</v>
      </c>
      <c r="C970" s="114" t="s">
        <v>150</v>
      </c>
      <c r="D970" s="114" t="s">
        <v>173</v>
      </c>
      <c r="E970" s="115" t="s">
        <v>1032</v>
      </c>
      <c r="F970" s="116" t="n">
        <v>6341.27</v>
      </c>
      <c r="G970" s="117"/>
      <c r="H970" s="118" t="n">
        <f aca="false">TRUNC(F970*G970,2)</f>
        <v>0</v>
      </c>
      <c r="I970" s="118" t="n">
        <f aca="false">TRUNC((1+'BDI '!$F$30)*H970,2)</f>
        <v>0</v>
      </c>
    </row>
    <row r="971" s="82" customFormat="true" ht="24.7" hidden="false" customHeight="false" outlineLevel="0" collapsed="false">
      <c r="A971" s="113" t="n">
        <v>91935</v>
      </c>
      <c r="B971" s="113" t="s">
        <v>149</v>
      </c>
      <c r="C971" s="114" t="s">
        <v>150</v>
      </c>
      <c r="D971" s="114" t="s">
        <v>173</v>
      </c>
      <c r="E971" s="115" t="s">
        <v>1033</v>
      </c>
      <c r="F971" s="116" t="n">
        <v>1666.55</v>
      </c>
      <c r="G971" s="117"/>
      <c r="H971" s="118" t="n">
        <f aca="false">TRUNC(F971*G971,2)</f>
        <v>0</v>
      </c>
      <c r="I971" s="118" t="n">
        <f aca="false">TRUNC((1+'BDI '!$F$30)*H971,2)</f>
        <v>0</v>
      </c>
    </row>
    <row r="972" s="82" customFormat="true" ht="24.7" hidden="false" customHeight="false" outlineLevel="0" collapsed="false">
      <c r="A972" s="113" t="n">
        <v>91927</v>
      </c>
      <c r="B972" s="113" t="s">
        <v>149</v>
      </c>
      <c r="C972" s="114" t="s">
        <v>150</v>
      </c>
      <c r="D972" s="114" t="s">
        <v>173</v>
      </c>
      <c r="E972" s="115" t="s">
        <v>1034</v>
      </c>
      <c r="F972" s="116" t="n">
        <v>3663.89</v>
      </c>
      <c r="G972" s="117"/>
      <c r="H972" s="118" t="n">
        <f aca="false">TRUNC(F972*G972,2)</f>
        <v>0</v>
      </c>
      <c r="I972" s="118" t="n">
        <f aca="false">TRUNC((1+'BDI '!$F$30)*H972,2)</f>
        <v>0</v>
      </c>
    </row>
    <row r="973" s="82" customFormat="true" ht="24.7" hidden="false" customHeight="false" outlineLevel="0" collapsed="false">
      <c r="A973" s="113" t="n">
        <v>91929</v>
      </c>
      <c r="B973" s="113" t="s">
        <v>149</v>
      </c>
      <c r="C973" s="114" t="s">
        <v>150</v>
      </c>
      <c r="D973" s="114" t="s">
        <v>173</v>
      </c>
      <c r="E973" s="115" t="s">
        <v>1035</v>
      </c>
      <c r="F973" s="116" t="n">
        <v>2476.51</v>
      </c>
      <c r="G973" s="117"/>
      <c r="H973" s="118" t="n">
        <f aca="false">TRUNC(F973*G973,2)</f>
        <v>0</v>
      </c>
      <c r="I973" s="118" t="n">
        <f aca="false">TRUNC((1+'BDI '!$F$30)*H973,2)</f>
        <v>0</v>
      </c>
    </row>
    <row r="974" s="82" customFormat="true" ht="24.7" hidden="false" customHeight="false" outlineLevel="0" collapsed="false">
      <c r="A974" s="113" t="n">
        <v>91931</v>
      </c>
      <c r="B974" s="113" t="s">
        <v>149</v>
      </c>
      <c r="C974" s="114" t="s">
        <v>150</v>
      </c>
      <c r="D974" s="114" t="s">
        <v>173</v>
      </c>
      <c r="E974" s="115" t="s">
        <v>1036</v>
      </c>
      <c r="F974" s="116" t="n">
        <v>5771.87</v>
      </c>
      <c r="G974" s="117"/>
      <c r="H974" s="118" t="n">
        <f aca="false">TRUNC(F974*G974,2)</f>
        <v>0</v>
      </c>
      <c r="I974" s="118" t="n">
        <f aca="false">TRUNC((1+'BDI '!$F$30)*H974,2)</f>
        <v>0</v>
      </c>
    </row>
    <row r="975" s="82" customFormat="true" ht="24.7" hidden="false" customHeight="false" outlineLevel="0" collapsed="false">
      <c r="A975" s="113" t="n">
        <v>92994</v>
      </c>
      <c r="B975" s="113" t="s">
        <v>149</v>
      </c>
      <c r="C975" s="114" t="s">
        <v>150</v>
      </c>
      <c r="D975" s="114" t="s">
        <v>173</v>
      </c>
      <c r="E975" s="115" t="s">
        <v>1037</v>
      </c>
      <c r="F975" s="116" t="n">
        <v>8.3</v>
      </c>
      <c r="G975" s="117"/>
      <c r="H975" s="118" t="n">
        <f aca="false">TRUNC(F975*G975,2)</f>
        <v>0</v>
      </c>
      <c r="I975" s="118" t="n">
        <f aca="false">TRUNC((1+'BDI '!$F$30)*H975,2)</f>
        <v>0</v>
      </c>
    </row>
    <row r="976" s="82" customFormat="true" ht="18.55" hidden="false" customHeight="false" outlineLevel="0" collapsed="false">
      <c r="A976" s="113" t="n">
        <v>92992</v>
      </c>
      <c r="B976" s="113" t="s">
        <v>149</v>
      </c>
      <c r="C976" s="114" t="s">
        <v>150</v>
      </c>
      <c r="D976" s="114" t="s">
        <v>173</v>
      </c>
      <c r="E976" s="115" t="s">
        <v>1038</v>
      </c>
      <c r="F976" s="116" t="n">
        <v>130.8</v>
      </c>
      <c r="G976" s="117"/>
      <c r="H976" s="118" t="n">
        <f aca="false">TRUNC(F976*G976,2)</f>
        <v>0</v>
      </c>
      <c r="I976" s="118" t="n">
        <f aca="false">TRUNC((1+'BDI '!$F$30)*H976,2)</f>
        <v>0</v>
      </c>
    </row>
    <row r="977" s="82" customFormat="true" ht="24.7" hidden="false" customHeight="false" outlineLevel="0" collapsed="false">
      <c r="A977" s="113" t="n">
        <v>92996</v>
      </c>
      <c r="B977" s="113" t="s">
        <v>149</v>
      </c>
      <c r="C977" s="114" t="s">
        <v>150</v>
      </c>
      <c r="D977" s="114" t="s">
        <v>173</v>
      </c>
      <c r="E977" s="115" t="s">
        <v>1039</v>
      </c>
      <c r="F977" s="116" t="n">
        <v>523.19</v>
      </c>
      <c r="G977" s="117"/>
      <c r="H977" s="118" t="n">
        <f aca="false">TRUNC(F977*G977,2)</f>
        <v>0</v>
      </c>
      <c r="I977" s="118" t="n">
        <f aca="false">TRUNC((1+'BDI '!$F$30)*H977,2)</f>
        <v>0</v>
      </c>
    </row>
    <row r="978" s="82" customFormat="true" ht="24.7" hidden="false" customHeight="false" outlineLevel="0" collapsed="false">
      <c r="A978" s="113" t="n">
        <v>93000</v>
      </c>
      <c r="B978" s="113" t="s">
        <v>149</v>
      </c>
      <c r="C978" s="114" t="s">
        <v>150</v>
      </c>
      <c r="D978" s="114" t="s">
        <v>173</v>
      </c>
      <c r="E978" s="115" t="s">
        <v>1040</v>
      </c>
      <c r="F978" s="116" t="n">
        <v>33.18</v>
      </c>
      <c r="G978" s="117"/>
      <c r="H978" s="118" t="n">
        <f aca="false">TRUNC(F978*G978,2)</f>
        <v>0</v>
      </c>
      <c r="I978" s="118" t="n">
        <f aca="false">TRUNC((1+'BDI '!$F$30)*H978,2)</f>
        <v>0</v>
      </c>
    </row>
    <row r="979" s="82" customFormat="true" ht="18.55" hidden="false" customHeight="false" outlineLevel="0" collapsed="false">
      <c r="A979" s="113" t="n">
        <v>92986</v>
      </c>
      <c r="B979" s="113" t="s">
        <v>149</v>
      </c>
      <c r="C979" s="114" t="s">
        <v>150</v>
      </c>
      <c r="D979" s="114" t="s">
        <v>173</v>
      </c>
      <c r="E979" s="115" t="s">
        <v>1041</v>
      </c>
      <c r="F979" s="116" t="n">
        <v>383.78</v>
      </c>
      <c r="G979" s="117"/>
      <c r="H979" s="118" t="n">
        <f aca="false">TRUNC(F979*G979,2)</f>
        <v>0</v>
      </c>
      <c r="I979" s="118" t="n">
        <f aca="false">TRUNC((1+'BDI '!$F$30)*H979,2)</f>
        <v>0</v>
      </c>
    </row>
    <row r="980" s="82" customFormat="true" ht="24.7" hidden="false" customHeight="false" outlineLevel="0" collapsed="false">
      <c r="A980" s="113" t="n">
        <v>91924</v>
      </c>
      <c r="B980" s="113" t="s">
        <v>149</v>
      </c>
      <c r="C980" s="114" t="s">
        <v>150</v>
      </c>
      <c r="D980" s="114" t="s">
        <v>173</v>
      </c>
      <c r="E980" s="115" t="s">
        <v>1042</v>
      </c>
      <c r="F980" s="116" t="n">
        <v>6956.59</v>
      </c>
      <c r="G980" s="117"/>
      <c r="H980" s="118" t="n">
        <f aca="false">TRUNC(F980*G980,2)</f>
        <v>0</v>
      </c>
      <c r="I980" s="118" t="n">
        <f aca="false">TRUNC((1+'BDI '!$F$30)*H980,2)</f>
        <v>0</v>
      </c>
    </row>
    <row r="981" s="82" customFormat="true" ht="24.7" hidden="false" customHeight="false" outlineLevel="0" collapsed="false">
      <c r="A981" s="113" t="n">
        <v>91926</v>
      </c>
      <c r="B981" s="113" t="s">
        <v>149</v>
      </c>
      <c r="C981" s="114" t="s">
        <v>150</v>
      </c>
      <c r="D981" s="114" t="s">
        <v>173</v>
      </c>
      <c r="E981" s="115" t="s">
        <v>1043</v>
      </c>
      <c r="F981" s="116" t="n">
        <v>15492.35</v>
      </c>
      <c r="G981" s="117"/>
      <c r="H981" s="118" t="n">
        <f aca="false">TRUNC(F981*G981,2)</f>
        <v>0</v>
      </c>
      <c r="I981" s="118" t="n">
        <f aca="false">TRUNC((1+'BDI '!$F$30)*H981,2)</f>
        <v>0</v>
      </c>
    </row>
    <row r="982" s="82" customFormat="true" ht="24.7" hidden="false" customHeight="false" outlineLevel="0" collapsed="false">
      <c r="A982" s="113" t="n">
        <v>91928</v>
      </c>
      <c r="B982" s="113" t="s">
        <v>149</v>
      </c>
      <c r="C982" s="114" t="s">
        <v>150</v>
      </c>
      <c r="D982" s="114" t="s">
        <v>173</v>
      </c>
      <c r="E982" s="115" t="s">
        <v>1044</v>
      </c>
      <c r="F982" s="116" t="n">
        <v>4584.57</v>
      </c>
      <c r="G982" s="117"/>
      <c r="H982" s="118" t="n">
        <f aca="false">TRUNC(F982*G982,2)</f>
        <v>0</v>
      </c>
      <c r="I982" s="118" t="n">
        <f aca="false">TRUNC((1+'BDI '!$F$30)*H982,2)</f>
        <v>0</v>
      </c>
    </row>
    <row r="983" s="82" customFormat="true" ht="24.7" hidden="false" customHeight="false" outlineLevel="0" collapsed="false">
      <c r="A983" s="113" t="n">
        <v>91930</v>
      </c>
      <c r="B983" s="113" t="s">
        <v>149</v>
      </c>
      <c r="C983" s="114" t="s">
        <v>150</v>
      </c>
      <c r="D983" s="114" t="s">
        <v>173</v>
      </c>
      <c r="E983" s="115" t="s">
        <v>1045</v>
      </c>
      <c r="F983" s="116" t="n">
        <v>637.39</v>
      </c>
      <c r="G983" s="117"/>
      <c r="H983" s="118" t="n">
        <f aca="false">TRUNC(F983*G983,2)</f>
        <v>0</v>
      </c>
      <c r="I983" s="118" t="n">
        <f aca="false">TRUNC((1+'BDI '!$F$30)*H983,2)</f>
        <v>0</v>
      </c>
    </row>
    <row r="984" s="82" customFormat="true" ht="18.55" hidden="false" customHeight="false" outlineLevel="0" collapsed="false">
      <c r="A984" s="119"/>
      <c r="B984" s="120"/>
      <c r="C984" s="119"/>
      <c r="D984" s="119"/>
      <c r="E984" s="121" t="s">
        <v>1029</v>
      </c>
      <c r="F984" s="122"/>
      <c r="G984" s="123" t="n">
        <f aca="false">H969+H970+H971+H972+H973+H974+H975+H976+H977+H978+H979+H980+H981+H982+H983</f>
        <v>0</v>
      </c>
      <c r="H984" s="123" t="n">
        <f aca="false">TRUNC(G984,2)</f>
        <v>0</v>
      </c>
      <c r="I984" s="123" t="n">
        <f aca="false">I968</f>
        <v>0</v>
      </c>
    </row>
    <row r="985" s="82" customFormat="true" ht="18.55" hidden="false" customHeight="false" outlineLevel="0" collapsed="false">
      <c r="A985" s="109" t="s">
        <v>1046</v>
      </c>
      <c r="B985" s="109"/>
      <c r="C985" s="109" t="s">
        <v>144</v>
      </c>
      <c r="D985" s="110"/>
      <c r="E985" s="111" t="s">
        <v>1047</v>
      </c>
      <c r="F985" s="110"/>
      <c r="G985" s="112" t="n">
        <f aca="false">G1000</f>
        <v>0</v>
      </c>
      <c r="H985" s="112" t="n">
        <f aca="false">TRUNC(G985,2)</f>
        <v>0</v>
      </c>
      <c r="I985" s="112" t="n">
        <f aca="false">SUM(I986:I999)</f>
        <v>0</v>
      </c>
    </row>
    <row r="986" s="82" customFormat="true" ht="18.55" hidden="false" customHeight="false" outlineLevel="0" collapsed="false">
      <c r="A986" s="113" t="s">
        <v>1048</v>
      </c>
      <c r="B986" s="113" t="s">
        <v>149</v>
      </c>
      <c r="C986" s="114" t="s">
        <v>150</v>
      </c>
      <c r="D986" s="114" t="s">
        <v>151</v>
      </c>
      <c r="E986" s="115" t="s">
        <v>1049</v>
      </c>
      <c r="F986" s="116" t="n">
        <v>50</v>
      </c>
      <c r="G986" s="117"/>
      <c r="H986" s="118" t="n">
        <f aca="false">TRUNC(F986*G986,2)</f>
        <v>0</v>
      </c>
      <c r="I986" s="118" t="n">
        <f aca="false">TRUNC((1+'BDI '!$F$30)*H986,2)</f>
        <v>0</v>
      </c>
    </row>
    <row r="987" s="82" customFormat="true" ht="18.55" hidden="false" customHeight="false" outlineLevel="0" collapsed="false">
      <c r="A987" s="113" t="s">
        <v>1050</v>
      </c>
      <c r="B987" s="113" t="s">
        <v>161</v>
      </c>
      <c r="C987" s="114" t="s">
        <v>150</v>
      </c>
      <c r="D987" s="114" t="s">
        <v>151</v>
      </c>
      <c r="E987" s="115" t="s">
        <v>1051</v>
      </c>
      <c r="F987" s="116" t="n">
        <v>4</v>
      </c>
      <c r="G987" s="117"/>
      <c r="H987" s="118" t="n">
        <f aca="false">TRUNC(F987*G987,2)</f>
        <v>0</v>
      </c>
      <c r="I987" s="118" t="n">
        <f aca="false">TRUNC((1+'BDI '!$F$30)*H987,2)</f>
        <v>0</v>
      </c>
    </row>
    <row r="988" s="82" customFormat="true" ht="24.7" hidden="false" customHeight="false" outlineLevel="0" collapsed="false">
      <c r="A988" s="113" t="n">
        <v>101637</v>
      </c>
      <c r="B988" s="113" t="s">
        <v>149</v>
      </c>
      <c r="C988" s="114" t="s">
        <v>150</v>
      </c>
      <c r="D988" s="114" t="s">
        <v>151</v>
      </c>
      <c r="E988" s="115" t="s">
        <v>1052</v>
      </c>
      <c r="F988" s="116" t="n">
        <v>58</v>
      </c>
      <c r="G988" s="117"/>
      <c r="H988" s="118" t="n">
        <f aca="false">TRUNC(F988*G988,2)</f>
        <v>0</v>
      </c>
      <c r="I988" s="118" t="n">
        <f aca="false">TRUNC((1+'BDI '!$F$30)*H988,2)</f>
        <v>0</v>
      </c>
    </row>
    <row r="989" s="82" customFormat="true" ht="46.75" hidden="false" customHeight="false" outlineLevel="0" collapsed="false">
      <c r="A989" s="113" t="s">
        <v>1053</v>
      </c>
      <c r="B989" s="113" t="s">
        <v>161</v>
      </c>
      <c r="C989" s="114" t="s">
        <v>150</v>
      </c>
      <c r="D989" s="114" t="s">
        <v>151</v>
      </c>
      <c r="E989" s="115" t="s">
        <v>1054</v>
      </c>
      <c r="F989" s="116" t="n">
        <v>497</v>
      </c>
      <c r="G989" s="117"/>
      <c r="H989" s="118" t="n">
        <f aca="false">TRUNC(F989*G989,2)</f>
        <v>0</v>
      </c>
      <c r="I989" s="118" t="n">
        <f aca="false">TRUNC((1+'BDI '!$F$30)*H989,2)</f>
        <v>0</v>
      </c>
    </row>
    <row r="990" s="82" customFormat="true" ht="46.75" hidden="false" customHeight="false" outlineLevel="0" collapsed="false">
      <c r="A990" s="113" t="s">
        <v>1055</v>
      </c>
      <c r="B990" s="113" t="s">
        <v>161</v>
      </c>
      <c r="C990" s="114" t="s">
        <v>150</v>
      </c>
      <c r="D990" s="114" t="s">
        <v>151</v>
      </c>
      <c r="E990" s="115" t="s">
        <v>1056</v>
      </c>
      <c r="F990" s="116" t="n">
        <v>150</v>
      </c>
      <c r="G990" s="117"/>
      <c r="H990" s="118" t="n">
        <f aca="false">TRUNC(F990*G990,2)</f>
        <v>0</v>
      </c>
      <c r="I990" s="118" t="n">
        <f aca="false">TRUNC((1+'BDI '!$F$30)*H990,2)</f>
        <v>0</v>
      </c>
    </row>
    <row r="991" s="82" customFormat="true" ht="46.75" hidden="false" customHeight="false" outlineLevel="0" collapsed="false">
      <c r="A991" s="113" t="s">
        <v>1057</v>
      </c>
      <c r="B991" s="113" t="s">
        <v>161</v>
      </c>
      <c r="C991" s="114" t="s">
        <v>150</v>
      </c>
      <c r="D991" s="114" t="s">
        <v>151</v>
      </c>
      <c r="E991" s="115" t="s">
        <v>1058</v>
      </c>
      <c r="F991" s="116" t="n">
        <v>2</v>
      </c>
      <c r="G991" s="117"/>
      <c r="H991" s="118" t="n">
        <f aca="false">TRUNC(F991*G991,2)</f>
        <v>0</v>
      </c>
      <c r="I991" s="118" t="n">
        <f aca="false">TRUNC((1+'BDI '!$F$30)*H991,2)</f>
        <v>0</v>
      </c>
    </row>
    <row r="992" s="82" customFormat="true" ht="18.55" hidden="false" customHeight="false" outlineLevel="0" collapsed="false">
      <c r="A992" s="113" t="s">
        <v>1059</v>
      </c>
      <c r="B992" s="113" t="s">
        <v>161</v>
      </c>
      <c r="C992" s="114" t="s">
        <v>150</v>
      </c>
      <c r="D992" s="114" t="s">
        <v>151</v>
      </c>
      <c r="E992" s="115" t="s">
        <v>1060</v>
      </c>
      <c r="F992" s="116" t="n">
        <v>58</v>
      </c>
      <c r="G992" s="117"/>
      <c r="H992" s="118" t="n">
        <f aca="false">TRUNC(F992*G992,2)</f>
        <v>0</v>
      </c>
      <c r="I992" s="118" t="n">
        <f aca="false">TRUNC((1+'BDI '!$F$30)*H992,2)</f>
        <v>0</v>
      </c>
    </row>
    <row r="993" s="82" customFormat="true" ht="24.7" hidden="false" customHeight="false" outlineLevel="0" collapsed="false">
      <c r="A993" s="113" t="s">
        <v>1061</v>
      </c>
      <c r="B993" s="113" t="s">
        <v>161</v>
      </c>
      <c r="C993" s="114" t="s">
        <v>150</v>
      </c>
      <c r="D993" s="114" t="s">
        <v>151</v>
      </c>
      <c r="E993" s="115" t="s">
        <v>1062</v>
      </c>
      <c r="F993" s="116" t="n">
        <v>4</v>
      </c>
      <c r="G993" s="117"/>
      <c r="H993" s="118" t="n">
        <f aca="false">TRUNC(F993*G993,2)</f>
        <v>0</v>
      </c>
      <c r="I993" s="118" t="n">
        <f aca="false">TRUNC((1+'BDI '!$F$30)*H993,2)</f>
        <v>0</v>
      </c>
    </row>
    <row r="994" s="82" customFormat="true" ht="18.55" hidden="false" customHeight="false" outlineLevel="0" collapsed="false">
      <c r="A994" s="113" t="s">
        <v>1063</v>
      </c>
      <c r="B994" s="113" t="s">
        <v>161</v>
      </c>
      <c r="C994" s="114" t="s">
        <v>150</v>
      </c>
      <c r="D994" s="114" t="s">
        <v>151</v>
      </c>
      <c r="E994" s="115" t="s">
        <v>1064</v>
      </c>
      <c r="F994" s="116" t="n">
        <v>12</v>
      </c>
      <c r="G994" s="117"/>
      <c r="H994" s="118" t="n">
        <f aca="false">TRUNC(F994*G994,2)</f>
        <v>0</v>
      </c>
      <c r="I994" s="118" t="n">
        <f aca="false">TRUNC((1+'BDI '!$F$30)*H994,2)</f>
        <v>0</v>
      </c>
    </row>
    <row r="995" s="82" customFormat="true" ht="24.7" hidden="false" customHeight="false" outlineLevel="0" collapsed="false">
      <c r="A995" s="113" t="s">
        <v>1065</v>
      </c>
      <c r="B995" s="113" t="s">
        <v>161</v>
      </c>
      <c r="C995" s="114" t="s">
        <v>150</v>
      </c>
      <c r="D995" s="114" t="s">
        <v>151</v>
      </c>
      <c r="E995" s="115" t="s">
        <v>1066</v>
      </c>
      <c r="F995" s="116" t="n">
        <v>27</v>
      </c>
      <c r="G995" s="117"/>
      <c r="H995" s="118" t="n">
        <f aca="false">TRUNC(F995*G995,2)</f>
        <v>0</v>
      </c>
      <c r="I995" s="118" t="n">
        <f aca="false">TRUNC((1+'BDI '!$F$30)*H995,2)</f>
        <v>0</v>
      </c>
    </row>
    <row r="996" s="82" customFormat="true" ht="18.55" hidden="false" customHeight="false" outlineLevel="0" collapsed="false">
      <c r="A996" s="113" t="s">
        <v>1067</v>
      </c>
      <c r="B996" s="113" t="s">
        <v>161</v>
      </c>
      <c r="C996" s="114" t="s">
        <v>150</v>
      </c>
      <c r="D996" s="114" t="s">
        <v>151</v>
      </c>
      <c r="E996" s="115" t="s">
        <v>1068</v>
      </c>
      <c r="F996" s="116" t="n">
        <v>2588</v>
      </c>
      <c r="G996" s="117"/>
      <c r="H996" s="118" t="n">
        <f aca="false">TRUNC(F996*G996,2)</f>
        <v>0</v>
      </c>
      <c r="I996" s="118" t="n">
        <f aca="false">TRUNC((1+'BDI '!$F$30)*H996,2)</f>
        <v>0</v>
      </c>
    </row>
    <row r="997" s="82" customFormat="true" ht="18.55" hidden="false" customHeight="false" outlineLevel="0" collapsed="false">
      <c r="A997" s="113" t="s">
        <v>1069</v>
      </c>
      <c r="B997" s="113" t="s">
        <v>161</v>
      </c>
      <c r="C997" s="114" t="s">
        <v>150</v>
      </c>
      <c r="D997" s="114" t="s">
        <v>151</v>
      </c>
      <c r="E997" s="115" t="s">
        <v>1070</v>
      </c>
      <c r="F997" s="116" t="n">
        <v>4</v>
      </c>
      <c r="G997" s="117"/>
      <c r="H997" s="118" t="n">
        <f aca="false">TRUNC(F997*G997,2)</f>
        <v>0</v>
      </c>
      <c r="I997" s="118" t="n">
        <f aca="false">TRUNC((1+'BDI '!$F$30)*H997,2)</f>
        <v>0</v>
      </c>
    </row>
    <row r="998" s="82" customFormat="true" ht="18.55" hidden="false" customHeight="false" outlineLevel="0" collapsed="false">
      <c r="A998" s="113" t="s">
        <v>1071</v>
      </c>
      <c r="B998" s="113" t="s">
        <v>161</v>
      </c>
      <c r="C998" s="114" t="s">
        <v>150</v>
      </c>
      <c r="D998" s="114" t="s">
        <v>151</v>
      </c>
      <c r="E998" s="115" t="s">
        <v>1072</v>
      </c>
      <c r="F998" s="116" t="n">
        <v>3</v>
      </c>
      <c r="G998" s="117"/>
      <c r="H998" s="118" t="n">
        <f aca="false">TRUNC(F998*G998,2)</f>
        <v>0</v>
      </c>
      <c r="I998" s="118" t="n">
        <f aca="false">TRUNC((1+'BDI '!$F$30)*H998,2)</f>
        <v>0</v>
      </c>
    </row>
    <row r="999" s="82" customFormat="true" ht="18.55" hidden="false" customHeight="false" outlineLevel="0" collapsed="false">
      <c r="A999" s="113" t="s">
        <v>1073</v>
      </c>
      <c r="B999" s="113" t="s">
        <v>161</v>
      </c>
      <c r="C999" s="114" t="s">
        <v>150</v>
      </c>
      <c r="D999" s="114" t="s">
        <v>151</v>
      </c>
      <c r="E999" s="115" t="s">
        <v>1074</v>
      </c>
      <c r="F999" s="116" t="n">
        <v>27</v>
      </c>
      <c r="G999" s="117"/>
      <c r="H999" s="118" t="n">
        <f aca="false">TRUNC(F999*G999,2)</f>
        <v>0</v>
      </c>
      <c r="I999" s="118" t="n">
        <f aca="false">TRUNC((1+'BDI '!$F$30)*H999,2)</f>
        <v>0</v>
      </c>
    </row>
    <row r="1000" s="82" customFormat="true" ht="18.55" hidden="false" customHeight="false" outlineLevel="0" collapsed="false">
      <c r="A1000" s="119"/>
      <c r="B1000" s="120"/>
      <c r="C1000" s="119"/>
      <c r="D1000" s="119"/>
      <c r="E1000" s="121" t="s">
        <v>1046</v>
      </c>
      <c r="F1000" s="122"/>
      <c r="G1000" s="123" t="n">
        <f aca="false">H986+H987+H988+H989+H990+H991+H992+H993+H994+H995+H996+H997+H998+H999</f>
        <v>0</v>
      </c>
      <c r="H1000" s="123" t="n">
        <f aca="false">TRUNC(G1000,2)</f>
        <v>0</v>
      </c>
      <c r="I1000" s="123" t="n">
        <f aca="false">I985</f>
        <v>0</v>
      </c>
    </row>
    <row r="1001" s="82" customFormat="true" ht="18.55" hidden="false" customHeight="false" outlineLevel="0" collapsed="false">
      <c r="A1001" s="109" t="s">
        <v>1075</v>
      </c>
      <c r="B1001" s="109"/>
      <c r="C1001" s="109" t="s">
        <v>144</v>
      </c>
      <c r="D1001" s="110"/>
      <c r="E1001" s="111" t="s">
        <v>1076</v>
      </c>
      <c r="F1001" s="110"/>
      <c r="G1001" s="112" t="n">
        <f aca="false">G1014</f>
        <v>0</v>
      </c>
      <c r="H1001" s="112" t="n">
        <f aca="false">TRUNC(G1001,2)</f>
        <v>0</v>
      </c>
      <c r="I1001" s="112" t="n">
        <f aca="false">SUM(I1002:I1013)</f>
        <v>0</v>
      </c>
    </row>
    <row r="1002" s="82" customFormat="true" ht="18.55" hidden="false" customHeight="false" outlineLevel="0" collapsed="false">
      <c r="A1002" s="113" t="n">
        <v>91979</v>
      </c>
      <c r="B1002" s="113" t="s">
        <v>149</v>
      </c>
      <c r="C1002" s="114" t="s">
        <v>150</v>
      </c>
      <c r="D1002" s="114" t="s">
        <v>151</v>
      </c>
      <c r="E1002" s="115" t="s">
        <v>1077</v>
      </c>
      <c r="F1002" s="116" t="n">
        <v>3</v>
      </c>
      <c r="G1002" s="117"/>
      <c r="H1002" s="118" t="n">
        <f aca="false">TRUNC(F1002*G1002,2)</f>
        <v>0</v>
      </c>
      <c r="I1002" s="118" t="n">
        <f aca="false">TRUNC((1+'BDI '!$F$30)*H1002,2)</f>
        <v>0</v>
      </c>
    </row>
    <row r="1003" s="82" customFormat="true" ht="18.55" hidden="false" customHeight="false" outlineLevel="0" collapsed="false">
      <c r="A1003" s="113" t="n">
        <v>91955</v>
      </c>
      <c r="B1003" s="113" t="s">
        <v>149</v>
      </c>
      <c r="C1003" s="114" t="s">
        <v>150</v>
      </c>
      <c r="D1003" s="114" t="s">
        <v>151</v>
      </c>
      <c r="E1003" s="115" t="s">
        <v>1078</v>
      </c>
      <c r="F1003" s="116" t="n">
        <v>19</v>
      </c>
      <c r="G1003" s="117"/>
      <c r="H1003" s="118" t="n">
        <f aca="false">TRUNC(F1003*G1003,2)</f>
        <v>0</v>
      </c>
      <c r="I1003" s="118" t="n">
        <f aca="false">TRUNC((1+'BDI '!$F$30)*H1003,2)</f>
        <v>0</v>
      </c>
    </row>
    <row r="1004" s="82" customFormat="true" ht="18.55" hidden="false" customHeight="false" outlineLevel="0" collapsed="false">
      <c r="A1004" s="113" t="n">
        <v>91953</v>
      </c>
      <c r="B1004" s="113" t="s">
        <v>149</v>
      </c>
      <c r="C1004" s="114" t="s">
        <v>150</v>
      </c>
      <c r="D1004" s="114" t="s">
        <v>151</v>
      </c>
      <c r="E1004" s="115" t="s">
        <v>1079</v>
      </c>
      <c r="F1004" s="116" t="n">
        <v>48</v>
      </c>
      <c r="G1004" s="117"/>
      <c r="H1004" s="118" t="n">
        <f aca="false">TRUNC(F1004*G1004,2)</f>
        <v>0</v>
      </c>
      <c r="I1004" s="118" t="n">
        <f aca="false">TRUNC((1+'BDI '!$F$30)*H1004,2)</f>
        <v>0</v>
      </c>
    </row>
    <row r="1005" s="82" customFormat="true" ht="24.7" hidden="false" customHeight="false" outlineLevel="0" collapsed="false">
      <c r="A1005" s="113" t="n">
        <v>91957</v>
      </c>
      <c r="B1005" s="113" t="s">
        <v>149</v>
      </c>
      <c r="C1005" s="114" t="s">
        <v>150</v>
      </c>
      <c r="D1005" s="114" t="s">
        <v>151</v>
      </c>
      <c r="E1005" s="115" t="s">
        <v>1080</v>
      </c>
      <c r="F1005" s="116" t="n">
        <v>1</v>
      </c>
      <c r="G1005" s="117"/>
      <c r="H1005" s="118" t="n">
        <f aca="false">TRUNC(F1005*G1005,2)</f>
        <v>0</v>
      </c>
      <c r="I1005" s="118" t="n">
        <f aca="false">TRUNC((1+'BDI '!$F$30)*H1005,2)</f>
        <v>0</v>
      </c>
    </row>
    <row r="1006" s="82" customFormat="true" ht="18.55" hidden="false" customHeight="false" outlineLevel="0" collapsed="false">
      <c r="A1006" s="113" t="n">
        <v>91961</v>
      </c>
      <c r="B1006" s="113" t="s">
        <v>149</v>
      </c>
      <c r="C1006" s="114" t="s">
        <v>150</v>
      </c>
      <c r="D1006" s="114" t="s">
        <v>151</v>
      </c>
      <c r="E1006" s="115" t="s">
        <v>1081</v>
      </c>
      <c r="F1006" s="116" t="n">
        <v>15</v>
      </c>
      <c r="G1006" s="117"/>
      <c r="H1006" s="118" t="n">
        <f aca="false">TRUNC(F1006*G1006,2)</f>
        <v>0</v>
      </c>
      <c r="I1006" s="118" t="n">
        <f aca="false">TRUNC((1+'BDI '!$F$30)*H1006,2)</f>
        <v>0</v>
      </c>
    </row>
    <row r="1007" s="82" customFormat="true" ht="18.55" hidden="false" customHeight="false" outlineLevel="0" collapsed="false">
      <c r="A1007" s="113" t="n">
        <v>91959</v>
      </c>
      <c r="B1007" s="113" t="s">
        <v>149</v>
      </c>
      <c r="C1007" s="114" t="s">
        <v>150</v>
      </c>
      <c r="D1007" s="114" t="s">
        <v>151</v>
      </c>
      <c r="E1007" s="115" t="s">
        <v>1082</v>
      </c>
      <c r="F1007" s="116" t="n">
        <v>31</v>
      </c>
      <c r="G1007" s="117"/>
      <c r="H1007" s="118" t="n">
        <f aca="false">TRUNC(F1007*G1007,2)</f>
        <v>0</v>
      </c>
      <c r="I1007" s="118" t="n">
        <f aca="false">TRUNC((1+'BDI '!$F$30)*H1007,2)</f>
        <v>0</v>
      </c>
    </row>
    <row r="1008" s="82" customFormat="true" ht="18.55" hidden="false" customHeight="false" outlineLevel="0" collapsed="false">
      <c r="A1008" s="113" t="n">
        <v>91967</v>
      </c>
      <c r="B1008" s="113" t="s">
        <v>149</v>
      </c>
      <c r="C1008" s="114" t="s">
        <v>150</v>
      </c>
      <c r="D1008" s="114" t="s">
        <v>151</v>
      </c>
      <c r="E1008" s="115" t="s">
        <v>1083</v>
      </c>
      <c r="F1008" s="116" t="n">
        <v>2</v>
      </c>
      <c r="G1008" s="117"/>
      <c r="H1008" s="118" t="n">
        <f aca="false">TRUNC(F1008*G1008,2)</f>
        <v>0</v>
      </c>
      <c r="I1008" s="118" t="n">
        <f aca="false">TRUNC((1+'BDI '!$F$30)*H1008,2)</f>
        <v>0</v>
      </c>
    </row>
    <row r="1009" s="82" customFormat="true" ht="18.55" hidden="false" customHeight="false" outlineLevel="0" collapsed="false">
      <c r="A1009" s="113" t="n">
        <v>92000</v>
      </c>
      <c r="B1009" s="113" t="s">
        <v>149</v>
      </c>
      <c r="C1009" s="114" t="s">
        <v>150</v>
      </c>
      <c r="D1009" s="114" t="s">
        <v>151</v>
      </c>
      <c r="E1009" s="115" t="s">
        <v>1084</v>
      </c>
      <c r="F1009" s="116" t="n">
        <v>517</v>
      </c>
      <c r="G1009" s="117"/>
      <c r="H1009" s="118" t="n">
        <f aca="false">TRUNC(F1009*G1009,2)</f>
        <v>0</v>
      </c>
      <c r="I1009" s="118" t="n">
        <f aca="false">TRUNC((1+'BDI '!$F$30)*H1009,2)</f>
        <v>0</v>
      </c>
    </row>
    <row r="1010" s="82" customFormat="true" ht="18.55" hidden="false" customHeight="false" outlineLevel="0" collapsed="false">
      <c r="A1010" s="113" t="n">
        <v>91996</v>
      </c>
      <c r="B1010" s="113" t="s">
        <v>149</v>
      </c>
      <c r="C1010" s="114" t="s">
        <v>150</v>
      </c>
      <c r="D1010" s="114" t="s">
        <v>151</v>
      </c>
      <c r="E1010" s="115" t="s">
        <v>1085</v>
      </c>
      <c r="F1010" s="116" t="n">
        <v>64</v>
      </c>
      <c r="G1010" s="117"/>
      <c r="H1010" s="118" t="n">
        <f aca="false">TRUNC(F1010*G1010,2)</f>
        <v>0</v>
      </c>
      <c r="I1010" s="118" t="n">
        <f aca="false">TRUNC((1+'BDI '!$F$30)*H1010,2)</f>
        <v>0</v>
      </c>
    </row>
    <row r="1011" s="82" customFormat="true" ht="18.55" hidden="false" customHeight="false" outlineLevel="0" collapsed="false">
      <c r="A1011" s="113" t="n">
        <v>91997</v>
      </c>
      <c r="B1011" s="113" t="s">
        <v>149</v>
      </c>
      <c r="C1011" s="114" t="s">
        <v>150</v>
      </c>
      <c r="D1011" s="114" t="s">
        <v>151</v>
      </c>
      <c r="E1011" s="115" t="s">
        <v>1086</v>
      </c>
      <c r="F1011" s="116" t="n">
        <v>15</v>
      </c>
      <c r="G1011" s="117"/>
      <c r="H1011" s="118" t="n">
        <f aca="false">TRUNC(F1011*G1011,2)</f>
        <v>0</v>
      </c>
      <c r="I1011" s="118" t="n">
        <f aca="false">TRUNC((1+'BDI '!$F$30)*H1011,2)</f>
        <v>0</v>
      </c>
    </row>
    <row r="1012" s="82" customFormat="true" ht="18.55" hidden="false" customHeight="false" outlineLevel="0" collapsed="false">
      <c r="A1012" s="113" t="n">
        <v>91940</v>
      </c>
      <c r="B1012" s="113" t="s">
        <v>149</v>
      </c>
      <c r="C1012" s="114" t="s">
        <v>150</v>
      </c>
      <c r="D1012" s="114" t="s">
        <v>151</v>
      </c>
      <c r="E1012" s="115" t="s">
        <v>1087</v>
      </c>
      <c r="F1012" s="116" t="n">
        <v>241</v>
      </c>
      <c r="G1012" s="117"/>
      <c r="H1012" s="118" t="n">
        <f aca="false">TRUNC(F1012*G1012,2)</f>
        <v>0</v>
      </c>
      <c r="I1012" s="118" t="n">
        <f aca="false">TRUNC((1+'BDI '!$F$30)*H1012,2)</f>
        <v>0</v>
      </c>
    </row>
    <row r="1013" s="82" customFormat="true" ht="18.55" hidden="false" customHeight="false" outlineLevel="0" collapsed="false">
      <c r="A1013" s="113" t="n">
        <v>91941</v>
      </c>
      <c r="B1013" s="113" t="s">
        <v>149</v>
      </c>
      <c r="C1013" s="114" t="s">
        <v>150</v>
      </c>
      <c r="D1013" s="114" t="s">
        <v>151</v>
      </c>
      <c r="E1013" s="115" t="s">
        <v>1088</v>
      </c>
      <c r="F1013" s="116" t="n">
        <v>550</v>
      </c>
      <c r="G1013" s="117"/>
      <c r="H1013" s="118" t="n">
        <f aca="false">TRUNC(F1013*G1013,2)</f>
        <v>0</v>
      </c>
      <c r="I1013" s="118" t="n">
        <f aca="false">TRUNC((1+'BDI '!$F$30)*H1013,2)</f>
        <v>0</v>
      </c>
    </row>
    <row r="1014" s="82" customFormat="true" ht="18.55" hidden="false" customHeight="false" outlineLevel="0" collapsed="false">
      <c r="A1014" s="119"/>
      <c r="B1014" s="120"/>
      <c r="C1014" s="119"/>
      <c r="D1014" s="119"/>
      <c r="E1014" s="121" t="s">
        <v>1075</v>
      </c>
      <c r="F1014" s="122"/>
      <c r="G1014" s="123" t="n">
        <f aca="false">H1002+H1003+H1004+H1005+H1006+H1007+H1008+H1009+H1010+H1011+H1012+H1013</f>
        <v>0</v>
      </c>
      <c r="H1014" s="123" t="n">
        <f aca="false">TRUNC(G1014,2)</f>
        <v>0</v>
      </c>
      <c r="I1014" s="123" t="n">
        <f aca="false">I1001</f>
        <v>0</v>
      </c>
    </row>
    <row r="1015" s="82" customFormat="true" ht="18.55" hidden="false" customHeight="false" outlineLevel="0" collapsed="false">
      <c r="A1015" s="109" t="s">
        <v>1089</v>
      </c>
      <c r="B1015" s="109"/>
      <c r="C1015" s="109" t="s">
        <v>144</v>
      </c>
      <c r="D1015" s="110"/>
      <c r="E1015" s="111" t="s">
        <v>1090</v>
      </c>
      <c r="F1015" s="110"/>
      <c r="G1015" s="112" t="n">
        <f aca="false">G1020</f>
        <v>0</v>
      </c>
      <c r="H1015" s="112" t="n">
        <f aca="false">TRUNC(G1015,2)</f>
        <v>0</v>
      </c>
      <c r="I1015" s="112" t="n">
        <f aca="false">SUM(I1016:I1019)</f>
        <v>0</v>
      </c>
      <c r="J1015" s="151"/>
    </row>
    <row r="1016" s="82" customFormat="true" ht="24.7" hidden="false" customHeight="false" outlineLevel="0" collapsed="false">
      <c r="A1016" s="113" t="s">
        <v>1091</v>
      </c>
      <c r="B1016" s="113" t="s">
        <v>161</v>
      </c>
      <c r="C1016" s="114" t="s">
        <v>150</v>
      </c>
      <c r="D1016" s="114" t="s">
        <v>173</v>
      </c>
      <c r="E1016" s="115" t="s">
        <v>1092</v>
      </c>
      <c r="F1016" s="116" t="n">
        <v>253.8</v>
      </c>
      <c r="G1016" s="117"/>
      <c r="H1016" s="118" t="n">
        <f aca="false">TRUNC(F1016*G1016,2)</f>
        <v>0</v>
      </c>
      <c r="I1016" s="118" t="n">
        <f aca="false">TRUNC((1+'BDI '!$F$30)*H1016,2)</f>
        <v>0</v>
      </c>
    </row>
    <row r="1017" s="82" customFormat="true" ht="24.7" hidden="false" customHeight="false" outlineLevel="0" collapsed="false">
      <c r="A1017" s="113" t="s">
        <v>1093</v>
      </c>
      <c r="B1017" s="113" t="s">
        <v>161</v>
      </c>
      <c r="C1017" s="114" t="s">
        <v>150</v>
      </c>
      <c r="D1017" s="114" t="s">
        <v>173</v>
      </c>
      <c r="E1017" s="115" t="s">
        <v>1094</v>
      </c>
      <c r="F1017" s="116" t="n">
        <v>41.9</v>
      </c>
      <c r="G1017" s="117"/>
      <c r="H1017" s="118" t="n">
        <f aca="false">TRUNC(F1017*G1017,2)</f>
        <v>0</v>
      </c>
      <c r="I1017" s="118" t="n">
        <f aca="false">TRUNC((1+'BDI '!$F$30)*H1017,2)</f>
        <v>0</v>
      </c>
    </row>
    <row r="1018" s="82" customFormat="true" ht="24.7" hidden="false" customHeight="false" outlineLevel="0" collapsed="false">
      <c r="A1018" s="113" t="s">
        <v>1095</v>
      </c>
      <c r="B1018" s="113" t="s">
        <v>161</v>
      </c>
      <c r="C1018" s="114" t="s">
        <v>150</v>
      </c>
      <c r="D1018" s="114" t="s">
        <v>173</v>
      </c>
      <c r="E1018" s="115" t="s">
        <v>1096</v>
      </c>
      <c r="F1018" s="116" t="n">
        <v>7.2</v>
      </c>
      <c r="G1018" s="117"/>
      <c r="H1018" s="118" t="n">
        <f aca="false">TRUNC(F1018*G1018,2)</f>
        <v>0</v>
      </c>
      <c r="I1018" s="118" t="n">
        <f aca="false">TRUNC((1+'BDI '!$F$30)*H1018,2)</f>
        <v>0</v>
      </c>
    </row>
    <row r="1019" s="82" customFormat="true" ht="24.7" hidden="false" customHeight="false" outlineLevel="0" collapsed="false">
      <c r="A1019" s="113" t="s">
        <v>1097</v>
      </c>
      <c r="B1019" s="113" t="s">
        <v>161</v>
      </c>
      <c r="C1019" s="114" t="s">
        <v>150</v>
      </c>
      <c r="D1019" s="114" t="s">
        <v>173</v>
      </c>
      <c r="E1019" s="115" t="s">
        <v>1098</v>
      </c>
      <c r="F1019" s="116" t="n">
        <v>32.8</v>
      </c>
      <c r="G1019" s="117"/>
      <c r="H1019" s="118" t="n">
        <f aca="false">TRUNC(F1019*G1019,2)</f>
        <v>0</v>
      </c>
      <c r="I1019" s="118" t="n">
        <f aca="false">TRUNC((1+'BDI '!$F$30)*H1019,2)</f>
        <v>0</v>
      </c>
    </row>
    <row r="1020" s="82" customFormat="true" ht="18.55" hidden="false" customHeight="false" outlineLevel="0" collapsed="false">
      <c r="A1020" s="119"/>
      <c r="B1020" s="120"/>
      <c r="C1020" s="119"/>
      <c r="D1020" s="119"/>
      <c r="E1020" s="121" t="s">
        <v>1089</v>
      </c>
      <c r="F1020" s="122"/>
      <c r="G1020" s="123" t="n">
        <f aca="false">H1016+H1017+H1018+H1019</f>
        <v>0</v>
      </c>
      <c r="H1020" s="123" t="n">
        <f aca="false">TRUNC(G1020,2)</f>
        <v>0</v>
      </c>
      <c r="I1020" s="123" t="n">
        <f aca="false">I1015</f>
        <v>0</v>
      </c>
    </row>
    <row r="1021" s="82" customFormat="true" ht="18.55" hidden="false" customHeight="false" outlineLevel="0" collapsed="false">
      <c r="A1021" s="109" t="s">
        <v>1099</v>
      </c>
      <c r="B1021" s="109"/>
      <c r="C1021" s="109" t="s">
        <v>144</v>
      </c>
      <c r="D1021" s="110"/>
      <c r="E1021" s="111" t="s">
        <v>1100</v>
      </c>
      <c r="F1021" s="110"/>
      <c r="G1021" s="112" t="n">
        <f aca="false">G1052</f>
        <v>0</v>
      </c>
      <c r="H1021" s="112" t="n">
        <f aca="false">TRUNC(G1021,2)</f>
        <v>0</v>
      </c>
      <c r="I1021" s="112" t="n">
        <f aca="false">SUM(I1022:I1051)</f>
        <v>0</v>
      </c>
    </row>
    <row r="1022" s="82" customFormat="true" ht="24.7" hidden="false" customHeight="false" outlineLevel="0" collapsed="false">
      <c r="A1022" s="113" t="s">
        <v>1027</v>
      </c>
      <c r="B1022" s="113" t="s">
        <v>161</v>
      </c>
      <c r="C1022" s="114" t="s">
        <v>150</v>
      </c>
      <c r="D1022" s="114" t="s">
        <v>151</v>
      </c>
      <c r="E1022" s="115" t="s">
        <v>1028</v>
      </c>
      <c r="F1022" s="116" t="n">
        <v>1</v>
      </c>
      <c r="G1022" s="117"/>
      <c r="H1022" s="118" t="n">
        <f aca="false">TRUNC(F1022*G1022,2)</f>
        <v>0</v>
      </c>
      <c r="I1022" s="118" t="n">
        <f aca="false">TRUNC((1+'BDI '!$F$30)*H1022,2)</f>
        <v>0</v>
      </c>
    </row>
    <row r="1023" s="82" customFormat="true" ht="18.55" hidden="false" customHeight="false" outlineLevel="0" collapsed="false">
      <c r="A1023" s="113" t="s">
        <v>1101</v>
      </c>
      <c r="B1023" s="113" t="s">
        <v>161</v>
      </c>
      <c r="C1023" s="114" t="s">
        <v>150</v>
      </c>
      <c r="D1023" s="114" t="s">
        <v>151</v>
      </c>
      <c r="E1023" s="115" t="s">
        <v>1102</v>
      </c>
      <c r="F1023" s="116" t="n">
        <v>1</v>
      </c>
      <c r="G1023" s="117"/>
      <c r="H1023" s="118" t="n">
        <f aca="false">TRUNC(F1023*G1023,2)</f>
        <v>0</v>
      </c>
      <c r="I1023" s="118" t="n">
        <f aca="false">TRUNC((1+'BDI '!$F$30)*H1023,2)</f>
        <v>0</v>
      </c>
    </row>
    <row r="1024" s="82" customFormat="true" ht="18.55" hidden="false" customHeight="false" outlineLevel="0" collapsed="false">
      <c r="A1024" s="113" t="n">
        <v>73624</v>
      </c>
      <c r="B1024" s="113" t="s">
        <v>149</v>
      </c>
      <c r="C1024" s="114" t="s">
        <v>150</v>
      </c>
      <c r="D1024" s="114" t="s">
        <v>151</v>
      </c>
      <c r="E1024" s="115" t="s">
        <v>1103</v>
      </c>
      <c r="F1024" s="116" t="n">
        <v>1</v>
      </c>
      <c r="G1024" s="117"/>
      <c r="H1024" s="118" t="n">
        <f aca="false">TRUNC(F1024*G1024,2)</f>
        <v>0</v>
      </c>
      <c r="I1024" s="118" t="n">
        <f aca="false">TRUNC((1+'BDI '!$F$30)*H1024,2)</f>
        <v>0</v>
      </c>
    </row>
    <row r="1025" s="82" customFormat="true" ht="24.7" hidden="false" customHeight="false" outlineLevel="0" collapsed="false">
      <c r="A1025" s="113" t="s">
        <v>1104</v>
      </c>
      <c r="B1025" s="113" t="s">
        <v>149</v>
      </c>
      <c r="C1025" s="114" t="s">
        <v>150</v>
      </c>
      <c r="D1025" s="114" t="s">
        <v>151</v>
      </c>
      <c r="E1025" s="115" t="s">
        <v>1105</v>
      </c>
      <c r="F1025" s="116" t="n">
        <v>1</v>
      </c>
      <c r="G1025" s="117"/>
      <c r="H1025" s="118" t="n">
        <f aca="false">TRUNC(F1025*G1025,2)</f>
        <v>0</v>
      </c>
      <c r="I1025" s="118" t="n">
        <f aca="false">TRUNC((1+'BDI '!$F$30)*H1025,2)</f>
        <v>0</v>
      </c>
    </row>
    <row r="1026" s="82" customFormat="true" ht="18.55" hidden="false" customHeight="false" outlineLevel="0" collapsed="false">
      <c r="A1026" s="113" t="n">
        <v>101546</v>
      </c>
      <c r="B1026" s="113" t="s">
        <v>149</v>
      </c>
      <c r="C1026" s="114" t="s">
        <v>150</v>
      </c>
      <c r="D1026" s="114" t="s">
        <v>151</v>
      </c>
      <c r="E1026" s="115" t="s">
        <v>1106</v>
      </c>
      <c r="F1026" s="116" t="n">
        <v>12</v>
      </c>
      <c r="G1026" s="117"/>
      <c r="H1026" s="118" t="n">
        <f aca="false">TRUNC(F1026*G1026,2)</f>
        <v>0</v>
      </c>
      <c r="I1026" s="118" t="n">
        <f aca="false">TRUNC((1+'BDI '!$F$30)*H1026,2)</f>
        <v>0</v>
      </c>
    </row>
    <row r="1027" s="82" customFormat="true" ht="18.55" hidden="false" customHeight="false" outlineLevel="0" collapsed="false">
      <c r="A1027" s="113" t="s">
        <v>1107</v>
      </c>
      <c r="B1027" s="113" t="s">
        <v>149</v>
      </c>
      <c r="C1027" s="114" t="s">
        <v>150</v>
      </c>
      <c r="D1027" s="114" t="s">
        <v>151</v>
      </c>
      <c r="E1027" s="115" t="s">
        <v>1108</v>
      </c>
      <c r="F1027" s="116" t="n">
        <v>12</v>
      </c>
      <c r="G1027" s="117"/>
      <c r="H1027" s="118" t="n">
        <f aca="false">TRUNC(F1027*G1027,2)</f>
        <v>0</v>
      </c>
      <c r="I1027" s="118" t="n">
        <f aca="false">TRUNC((1+'BDI '!$F$30)*H1027,2)</f>
        <v>0</v>
      </c>
    </row>
    <row r="1028" s="82" customFormat="true" ht="18.55" hidden="false" customHeight="false" outlineLevel="0" collapsed="false">
      <c r="A1028" s="113" t="s">
        <v>1109</v>
      </c>
      <c r="B1028" s="113" t="s">
        <v>149</v>
      </c>
      <c r="C1028" s="114" t="s">
        <v>150</v>
      </c>
      <c r="D1028" s="114" t="s">
        <v>151</v>
      </c>
      <c r="E1028" s="115" t="s">
        <v>1110</v>
      </c>
      <c r="F1028" s="116" t="n">
        <v>10</v>
      </c>
      <c r="G1028" s="117"/>
      <c r="H1028" s="118" t="n">
        <f aca="false">TRUNC(F1028*G1028,2)</f>
        <v>0</v>
      </c>
      <c r="I1028" s="118" t="n">
        <f aca="false">TRUNC((1+'BDI '!$F$30)*H1028,2)</f>
        <v>0</v>
      </c>
    </row>
    <row r="1029" s="82" customFormat="true" ht="18.55" hidden="false" customHeight="false" outlineLevel="0" collapsed="false">
      <c r="A1029" s="113" t="n">
        <v>96973</v>
      </c>
      <c r="B1029" s="113" t="s">
        <v>149</v>
      </c>
      <c r="C1029" s="114" t="s">
        <v>150</v>
      </c>
      <c r="D1029" s="114" t="s">
        <v>173</v>
      </c>
      <c r="E1029" s="115" t="s">
        <v>1111</v>
      </c>
      <c r="F1029" s="116" t="n">
        <v>20</v>
      </c>
      <c r="G1029" s="117"/>
      <c r="H1029" s="118" t="n">
        <f aca="false">TRUNC(F1029*G1029,2)</f>
        <v>0</v>
      </c>
      <c r="I1029" s="118" t="n">
        <f aca="false">TRUNC((1+'BDI '!$F$30)*H1029,2)</f>
        <v>0</v>
      </c>
    </row>
    <row r="1030" s="82" customFormat="true" ht="18.55" hidden="false" customHeight="false" outlineLevel="0" collapsed="false">
      <c r="A1030" s="113" t="s">
        <v>1112</v>
      </c>
      <c r="B1030" s="113" t="s">
        <v>149</v>
      </c>
      <c r="C1030" s="114" t="s">
        <v>150</v>
      </c>
      <c r="D1030" s="114" t="s">
        <v>151</v>
      </c>
      <c r="E1030" s="115" t="s">
        <v>1113</v>
      </c>
      <c r="F1030" s="116" t="n">
        <v>3</v>
      </c>
      <c r="G1030" s="117"/>
      <c r="H1030" s="118" t="n">
        <f aca="false">TRUNC(F1030*G1030,2)</f>
        <v>0</v>
      </c>
      <c r="I1030" s="118" t="n">
        <f aca="false">TRUNC((1+'BDI '!$F$30)*H1030,2)</f>
        <v>0</v>
      </c>
    </row>
    <row r="1031" s="82" customFormat="true" ht="24.7" hidden="false" customHeight="false" outlineLevel="0" collapsed="false">
      <c r="A1031" s="113" t="s">
        <v>1114</v>
      </c>
      <c r="B1031" s="113" t="s">
        <v>161</v>
      </c>
      <c r="C1031" s="114" t="s">
        <v>150</v>
      </c>
      <c r="D1031" s="114" t="s">
        <v>151</v>
      </c>
      <c r="E1031" s="115" t="s">
        <v>1115</v>
      </c>
      <c r="F1031" s="116" t="n">
        <v>3</v>
      </c>
      <c r="G1031" s="117"/>
      <c r="H1031" s="118" t="n">
        <f aca="false">TRUNC(F1031*G1031,2)</f>
        <v>0</v>
      </c>
      <c r="I1031" s="118" t="n">
        <f aca="false">TRUNC((1+'BDI '!$F$30)*H1031,2)</f>
        <v>0</v>
      </c>
    </row>
    <row r="1032" s="82" customFormat="true" ht="18.55" hidden="false" customHeight="false" outlineLevel="0" collapsed="false">
      <c r="A1032" s="113" t="s">
        <v>1116</v>
      </c>
      <c r="B1032" s="113" t="s">
        <v>161</v>
      </c>
      <c r="C1032" s="114" t="s">
        <v>150</v>
      </c>
      <c r="D1032" s="114" t="s">
        <v>151</v>
      </c>
      <c r="E1032" s="115" t="s">
        <v>1117</v>
      </c>
      <c r="F1032" s="116" t="n">
        <v>1</v>
      </c>
      <c r="G1032" s="117"/>
      <c r="H1032" s="118" t="n">
        <f aca="false">TRUNC(F1032*G1032,2)</f>
        <v>0</v>
      </c>
      <c r="I1032" s="118" t="n">
        <f aca="false">TRUNC((1+'BDI '!$F$30)*H1032,2)</f>
        <v>0</v>
      </c>
    </row>
    <row r="1033" s="82" customFormat="true" ht="24.7" hidden="false" customHeight="false" outlineLevel="0" collapsed="false">
      <c r="A1033" s="113" t="s">
        <v>1118</v>
      </c>
      <c r="B1033" s="113" t="s">
        <v>161</v>
      </c>
      <c r="C1033" s="114" t="s">
        <v>150</v>
      </c>
      <c r="D1033" s="114" t="s">
        <v>151</v>
      </c>
      <c r="E1033" s="115" t="s">
        <v>1119</v>
      </c>
      <c r="F1033" s="116" t="n">
        <v>1</v>
      </c>
      <c r="G1033" s="117"/>
      <c r="H1033" s="118" t="n">
        <f aca="false">TRUNC(F1033*G1033,2)</f>
        <v>0</v>
      </c>
      <c r="I1033" s="118" t="n">
        <f aca="false">TRUNC((1+'BDI '!$F$30)*H1033,2)</f>
        <v>0</v>
      </c>
    </row>
    <row r="1034" s="82" customFormat="true" ht="24.7" hidden="false" customHeight="false" outlineLevel="0" collapsed="false">
      <c r="A1034" s="113" t="n">
        <v>93000</v>
      </c>
      <c r="B1034" s="113" t="s">
        <v>149</v>
      </c>
      <c r="C1034" s="114" t="s">
        <v>150</v>
      </c>
      <c r="D1034" s="114" t="s">
        <v>173</v>
      </c>
      <c r="E1034" s="115" t="s">
        <v>1040</v>
      </c>
      <c r="F1034" s="116" t="n">
        <v>45</v>
      </c>
      <c r="G1034" s="117"/>
      <c r="H1034" s="118" t="n">
        <f aca="false">TRUNC(F1034*G1034,2)</f>
        <v>0</v>
      </c>
      <c r="I1034" s="118" t="n">
        <f aca="false">TRUNC((1+'BDI '!$F$30)*H1034,2)</f>
        <v>0</v>
      </c>
    </row>
    <row r="1035" s="82" customFormat="true" ht="18.55" hidden="false" customHeight="false" outlineLevel="0" collapsed="false">
      <c r="A1035" s="113" t="n">
        <v>92990</v>
      </c>
      <c r="B1035" s="113" t="s">
        <v>149</v>
      </c>
      <c r="C1035" s="114" t="s">
        <v>150</v>
      </c>
      <c r="D1035" s="114" t="s">
        <v>173</v>
      </c>
      <c r="E1035" s="115" t="s">
        <v>1120</v>
      </c>
      <c r="F1035" s="116" t="n">
        <v>15</v>
      </c>
      <c r="G1035" s="117"/>
      <c r="H1035" s="118" t="n">
        <f aca="false">TRUNC(F1035*G1035,2)</f>
        <v>0</v>
      </c>
      <c r="I1035" s="118" t="n">
        <f aca="false">TRUNC((1+'BDI '!$F$30)*H1035,2)</f>
        <v>0</v>
      </c>
    </row>
    <row r="1036" s="82" customFormat="true" ht="18.55" hidden="false" customHeight="false" outlineLevel="0" collapsed="false">
      <c r="A1036" s="113" t="n">
        <v>92980</v>
      </c>
      <c r="B1036" s="113" t="s">
        <v>149</v>
      </c>
      <c r="C1036" s="114" t="s">
        <v>150</v>
      </c>
      <c r="D1036" s="114" t="s">
        <v>173</v>
      </c>
      <c r="E1036" s="115" t="s">
        <v>1121</v>
      </c>
      <c r="F1036" s="116" t="n">
        <v>20</v>
      </c>
      <c r="G1036" s="117"/>
      <c r="H1036" s="118" t="n">
        <f aca="false">TRUNC(F1036*G1036,2)</f>
        <v>0</v>
      </c>
      <c r="I1036" s="118" t="n">
        <f aca="false">TRUNC((1+'BDI '!$F$30)*H1036,2)</f>
        <v>0</v>
      </c>
    </row>
    <row r="1037" s="82" customFormat="true" ht="18.55" hidden="false" customHeight="false" outlineLevel="0" collapsed="false">
      <c r="A1037" s="113" t="n">
        <v>96977</v>
      </c>
      <c r="B1037" s="113" t="s">
        <v>149</v>
      </c>
      <c r="C1037" s="114" t="s">
        <v>150</v>
      </c>
      <c r="D1037" s="114" t="s">
        <v>173</v>
      </c>
      <c r="E1037" s="115" t="s">
        <v>1122</v>
      </c>
      <c r="F1037" s="116" t="n">
        <v>30</v>
      </c>
      <c r="G1037" s="117"/>
      <c r="H1037" s="118" t="n">
        <f aca="false">TRUNC(F1037*G1037,2)</f>
        <v>0</v>
      </c>
      <c r="I1037" s="118" t="n">
        <f aca="false">TRUNC((1+'BDI '!$F$30)*H1037,2)</f>
        <v>0</v>
      </c>
    </row>
    <row r="1038" s="82" customFormat="true" ht="18.55" hidden="false" customHeight="false" outlineLevel="0" collapsed="false">
      <c r="A1038" s="113" t="n">
        <v>96985</v>
      </c>
      <c r="B1038" s="113" t="s">
        <v>149</v>
      </c>
      <c r="C1038" s="114" t="s">
        <v>150</v>
      </c>
      <c r="D1038" s="114" t="s">
        <v>151</v>
      </c>
      <c r="E1038" s="115" t="s">
        <v>1123</v>
      </c>
      <c r="F1038" s="116" t="n">
        <v>6</v>
      </c>
      <c r="G1038" s="117"/>
      <c r="H1038" s="118" t="n">
        <f aca="false">TRUNC(F1038*G1038,2)</f>
        <v>0</v>
      </c>
      <c r="I1038" s="118" t="n">
        <f aca="false">TRUNC((1+'BDI '!$F$30)*H1038,2)</f>
        <v>0</v>
      </c>
    </row>
    <row r="1039" s="82" customFormat="true" ht="24.7" hidden="false" customHeight="false" outlineLevel="0" collapsed="false">
      <c r="A1039" s="113" t="s">
        <v>1124</v>
      </c>
      <c r="B1039" s="113" t="s">
        <v>161</v>
      </c>
      <c r="C1039" s="114" t="s">
        <v>150</v>
      </c>
      <c r="D1039" s="114" t="s">
        <v>151</v>
      </c>
      <c r="E1039" s="115" t="s">
        <v>1125</v>
      </c>
      <c r="F1039" s="116" t="n">
        <v>1</v>
      </c>
      <c r="G1039" s="117"/>
      <c r="H1039" s="118" t="n">
        <f aca="false">TRUNC(F1039*G1039,2)</f>
        <v>0</v>
      </c>
      <c r="I1039" s="118" t="n">
        <f aca="false">TRUNC((1+'BDI '!$F$30)*H1039,2)</f>
        <v>0</v>
      </c>
    </row>
    <row r="1040" s="82" customFormat="true" ht="24.7" hidden="false" customHeight="false" outlineLevel="0" collapsed="false">
      <c r="A1040" s="113" t="n">
        <v>87503</v>
      </c>
      <c r="B1040" s="113" t="s">
        <v>149</v>
      </c>
      <c r="C1040" s="114" t="s">
        <v>150</v>
      </c>
      <c r="D1040" s="114" t="s">
        <v>153</v>
      </c>
      <c r="E1040" s="115" t="s">
        <v>434</v>
      </c>
      <c r="F1040" s="116" t="n">
        <v>14</v>
      </c>
      <c r="G1040" s="117"/>
      <c r="H1040" s="118" t="n">
        <f aca="false">TRUNC(F1040*G1040,2)</f>
        <v>0</v>
      </c>
      <c r="I1040" s="118" t="n">
        <f aca="false">TRUNC((1+'BDI '!$F$30)*H1040,2)</f>
        <v>0</v>
      </c>
    </row>
    <row r="1041" s="82" customFormat="true" ht="24.7" hidden="false" customHeight="false" outlineLevel="0" collapsed="false">
      <c r="A1041" s="113" t="n">
        <v>87905</v>
      </c>
      <c r="B1041" s="113" t="s">
        <v>149</v>
      </c>
      <c r="C1041" s="114" t="s">
        <v>150</v>
      </c>
      <c r="D1041" s="114" t="s">
        <v>153</v>
      </c>
      <c r="E1041" s="115" t="s">
        <v>572</v>
      </c>
      <c r="F1041" s="116" t="n">
        <v>14</v>
      </c>
      <c r="G1041" s="117"/>
      <c r="H1041" s="118" t="n">
        <f aca="false">TRUNC(F1041*G1041,2)</f>
        <v>0</v>
      </c>
      <c r="I1041" s="118" t="n">
        <f aca="false">TRUNC((1+'BDI '!$F$30)*H1041,2)</f>
        <v>0</v>
      </c>
    </row>
    <row r="1042" s="82" customFormat="true" ht="24.7" hidden="false" customHeight="false" outlineLevel="0" collapsed="false">
      <c r="A1042" s="113" t="n">
        <v>87775</v>
      </c>
      <c r="B1042" s="113" t="s">
        <v>149</v>
      </c>
      <c r="C1042" s="114" t="s">
        <v>150</v>
      </c>
      <c r="D1042" s="114" t="s">
        <v>153</v>
      </c>
      <c r="E1042" s="115" t="s">
        <v>573</v>
      </c>
      <c r="F1042" s="116" t="n">
        <v>14</v>
      </c>
      <c r="G1042" s="117"/>
      <c r="H1042" s="118" t="n">
        <f aca="false">TRUNC(F1042*G1042,2)</f>
        <v>0</v>
      </c>
      <c r="I1042" s="118" t="n">
        <f aca="false">TRUNC((1+'BDI '!$F$30)*H1042,2)</f>
        <v>0</v>
      </c>
    </row>
    <row r="1043" s="82" customFormat="true" ht="18.55" hidden="false" customHeight="false" outlineLevel="0" collapsed="false">
      <c r="A1043" s="113" t="n">
        <v>97736</v>
      </c>
      <c r="B1043" s="113" t="s">
        <v>149</v>
      </c>
      <c r="C1043" s="114" t="s">
        <v>150</v>
      </c>
      <c r="D1043" s="114" t="s">
        <v>180</v>
      </c>
      <c r="E1043" s="115" t="s">
        <v>651</v>
      </c>
      <c r="F1043" s="116" t="n">
        <v>0.112</v>
      </c>
      <c r="G1043" s="117"/>
      <c r="H1043" s="118" t="n">
        <f aca="false">TRUNC(F1043*G1043,2)</f>
        <v>0</v>
      </c>
      <c r="I1043" s="118" t="n">
        <f aca="false">TRUNC((1+'BDI '!$F$30)*H1043,2)</f>
        <v>0</v>
      </c>
    </row>
    <row r="1044" s="82" customFormat="true" ht="24.7" hidden="false" customHeight="false" outlineLevel="0" collapsed="false">
      <c r="A1044" s="113" t="n">
        <v>94995</v>
      </c>
      <c r="B1044" s="113" t="s">
        <v>149</v>
      </c>
      <c r="C1044" s="114" t="s">
        <v>150</v>
      </c>
      <c r="D1044" s="114" t="s">
        <v>153</v>
      </c>
      <c r="E1044" s="115" t="s">
        <v>525</v>
      </c>
      <c r="F1044" s="116" t="n">
        <v>6</v>
      </c>
      <c r="G1044" s="117"/>
      <c r="H1044" s="118" t="n">
        <f aca="false">TRUNC(F1044*G1044,2)</f>
        <v>0</v>
      </c>
      <c r="I1044" s="118" t="n">
        <f aca="false">TRUNC((1+'BDI '!$F$30)*H1044,2)</f>
        <v>0</v>
      </c>
    </row>
    <row r="1045" s="82" customFormat="true" ht="18.55" hidden="false" customHeight="false" outlineLevel="0" collapsed="false">
      <c r="A1045" s="113" t="s">
        <v>554</v>
      </c>
      <c r="B1045" s="113" t="s">
        <v>149</v>
      </c>
      <c r="C1045" s="114" t="s">
        <v>150</v>
      </c>
      <c r="D1045" s="114" t="s">
        <v>153</v>
      </c>
      <c r="E1045" s="115" t="s">
        <v>555</v>
      </c>
      <c r="F1045" s="116" t="n">
        <v>14</v>
      </c>
      <c r="G1045" s="117"/>
      <c r="H1045" s="118" t="n">
        <f aca="false">TRUNC(F1045*G1045,2)</f>
        <v>0</v>
      </c>
      <c r="I1045" s="118" t="n">
        <f aca="false">TRUNC((1+'BDI '!$F$30)*H1045,2)</f>
        <v>0</v>
      </c>
    </row>
    <row r="1046" s="82" customFormat="true" ht="18.55" hidden="false" customHeight="false" outlineLevel="0" collapsed="false">
      <c r="A1046" s="113" t="n">
        <v>88489</v>
      </c>
      <c r="B1046" s="113" t="s">
        <v>149</v>
      </c>
      <c r="C1046" s="114" t="s">
        <v>150</v>
      </c>
      <c r="D1046" s="114" t="s">
        <v>153</v>
      </c>
      <c r="E1046" s="115" t="s">
        <v>547</v>
      </c>
      <c r="F1046" s="116" t="n">
        <v>14</v>
      </c>
      <c r="G1046" s="117"/>
      <c r="H1046" s="118" t="n">
        <f aca="false">TRUNC(F1046*G1046,2)</f>
        <v>0</v>
      </c>
      <c r="I1046" s="118" t="n">
        <f aca="false">TRUNC((1+'BDI '!$F$30)*H1046,2)</f>
        <v>0</v>
      </c>
    </row>
    <row r="1047" s="82" customFormat="true" ht="24.7" hidden="false" customHeight="false" outlineLevel="0" collapsed="false">
      <c r="A1047" s="113" t="s">
        <v>1126</v>
      </c>
      <c r="B1047" s="113" t="s">
        <v>161</v>
      </c>
      <c r="C1047" s="114" t="s">
        <v>150</v>
      </c>
      <c r="D1047" s="114" t="s">
        <v>151</v>
      </c>
      <c r="E1047" s="115" t="s">
        <v>1127</v>
      </c>
      <c r="F1047" s="116" t="n">
        <v>1</v>
      </c>
      <c r="G1047" s="117"/>
      <c r="H1047" s="118" t="n">
        <f aca="false">TRUNC(F1047*G1047,2)</f>
        <v>0</v>
      </c>
      <c r="I1047" s="118" t="n">
        <f aca="false">TRUNC((1+'BDI '!$F$30)*H1047,2)</f>
        <v>0</v>
      </c>
    </row>
    <row r="1048" s="82" customFormat="true" ht="18.55" hidden="false" customHeight="false" outlineLevel="0" collapsed="false">
      <c r="A1048" s="113" t="s">
        <v>1128</v>
      </c>
      <c r="B1048" s="113" t="s">
        <v>161</v>
      </c>
      <c r="C1048" s="114" t="s">
        <v>150</v>
      </c>
      <c r="D1048" s="114" t="s">
        <v>173</v>
      </c>
      <c r="E1048" s="115" t="s">
        <v>1129</v>
      </c>
      <c r="F1048" s="116" t="n">
        <v>10</v>
      </c>
      <c r="G1048" s="117"/>
      <c r="H1048" s="118" t="n">
        <f aca="false">TRUNC(F1048*G1048,2)</f>
        <v>0</v>
      </c>
      <c r="I1048" s="118" t="n">
        <f aca="false">TRUNC((1+'BDI '!$F$30)*H1048,2)</f>
        <v>0</v>
      </c>
    </row>
    <row r="1049" s="82" customFormat="true" ht="18.55" hidden="false" customHeight="false" outlineLevel="0" collapsed="false">
      <c r="A1049" s="113" t="s">
        <v>1130</v>
      </c>
      <c r="B1049" s="113" t="s">
        <v>161</v>
      </c>
      <c r="C1049" s="114" t="s">
        <v>150</v>
      </c>
      <c r="D1049" s="114" t="s">
        <v>173</v>
      </c>
      <c r="E1049" s="115" t="s">
        <v>1131</v>
      </c>
      <c r="F1049" s="116" t="n">
        <v>30</v>
      </c>
      <c r="G1049" s="117"/>
      <c r="H1049" s="118" t="n">
        <f aca="false">TRUNC(F1049*G1049,2)</f>
        <v>0</v>
      </c>
      <c r="I1049" s="118" t="n">
        <f aca="false">TRUNC((1+'BDI '!$F$30)*H1049,2)</f>
        <v>0</v>
      </c>
    </row>
    <row r="1050" s="82" customFormat="true" ht="18.55" hidden="false" customHeight="false" outlineLevel="0" collapsed="false">
      <c r="A1050" s="113" t="s">
        <v>1132</v>
      </c>
      <c r="B1050" s="113" t="s">
        <v>161</v>
      </c>
      <c r="C1050" s="114" t="s">
        <v>150</v>
      </c>
      <c r="D1050" s="114" t="s">
        <v>173</v>
      </c>
      <c r="E1050" s="115" t="s">
        <v>1133</v>
      </c>
      <c r="F1050" s="116" t="n">
        <v>1</v>
      </c>
      <c r="G1050" s="117"/>
      <c r="H1050" s="118" t="n">
        <f aca="false">TRUNC(F1050*G1050,2)</f>
        <v>0</v>
      </c>
      <c r="I1050" s="118" t="n">
        <f aca="false">TRUNC((1+'BDI '!$F$30)*H1050,2)</f>
        <v>0</v>
      </c>
    </row>
    <row r="1051" s="82" customFormat="true" ht="18.55" hidden="false" customHeight="false" outlineLevel="0" collapsed="false">
      <c r="A1051" s="113" t="s">
        <v>1134</v>
      </c>
      <c r="B1051" s="113" t="s">
        <v>161</v>
      </c>
      <c r="C1051" s="114" t="s">
        <v>150</v>
      </c>
      <c r="D1051" s="114" t="s">
        <v>173</v>
      </c>
      <c r="E1051" s="115" t="s">
        <v>1135</v>
      </c>
      <c r="F1051" s="116" t="n">
        <v>1</v>
      </c>
      <c r="G1051" s="117"/>
      <c r="H1051" s="118" t="n">
        <f aca="false">TRUNC(F1051*G1051,2)</f>
        <v>0</v>
      </c>
      <c r="I1051" s="118" t="n">
        <f aca="false">TRUNC((1+'BDI '!$F$30)*H1051,2)</f>
        <v>0</v>
      </c>
    </row>
    <row r="1052" s="82" customFormat="true" ht="18.55" hidden="false" customHeight="false" outlineLevel="0" collapsed="false">
      <c r="A1052" s="119"/>
      <c r="B1052" s="120"/>
      <c r="C1052" s="119"/>
      <c r="D1052" s="119"/>
      <c r="E1052" s="121" t="s">
        <v>1099</v>
      </c>
      <c r="F1052" s="122"/>
      <c r="G1052" s="123" t="n">
        <f aca="false">H1022+H1023+H1024+H1025+H1026+H1027+H1028+H1029+H1030+H1031+H1032+H1033+H1034+H1035+H1036+H1037+H1038+H1039+H1040+H1041+H1042+H1043+H1044+H1045+H1046+H1047+H1048+H1049+H1050+H1051</f>
        <v>0</v>
      </c>
      <c r="H1052" s="123" t="n">
        <f aca="false">TRUNC(G1052,2)</f>
        <v>0</v>
      </c>
      <c r="I1052" s="123" t="n">
        <f aca="false">I1021</f>
        <v>0</v>
      </c>
    </row>
    <row r="1053" s="82" customFormat="true" ht="18.55" hidden="false" customHeight="false" outlineLevel="0" collapsed="false">
      <c r="A1053" s="109" t="s">
        <v>1136</v>
      </c>
      <c r="B1053" s="109"/>
      <c r="C1053" s="109" t="s">
        <v>144</v>
      </c>
      <c r="D1053" s="110"/>
      <c r="E1053" s="111" t="s">
        <v>1137</v>
      </c>
      <c r="F1053" s="110"/>
      <c r="G1053" s="112" t="n">
        <f aca="false">G1060</f>
        <v>0</v>
      </c>
      <c r="H1053" s="112" t="n">
        <f aca="false">TRUNC(G1053,2)</f>
        <v>0</v>
      </c>
      <c r="I1053" s="112" t="n">
        <f aca="false">SUM(I1054:I1059)</f>
        <v>0</v>
      </c>
    </row>
    <row r="1054" s="82" customFormat="true" ht="18.55" hidden="false" customHeight="false" outlineLevel="0" collapsed="false">
      <c r="A1054" s="113" t="n">
        <v>96989</v>
      </c>
      <c r="B1054" s="113" t="s">
        <v>149</v>
      </c>
      <c r="C1054" s="114" t="s">
        <v>150</v>
      </c>
      <c r="D1054" s="114" t="s">
        <v>151</v>
      </c>
      <c r="E1054" s="115" t="s">
        <v>1138</v>
      </c>
      <c r="F1054" s="116" t="n">
        <v>14</v>
      </c>
      <c r="G1054" s="117"/>
      <c r="H1054" s="118" t="n">
        <f aca="false">TRUNC(F1054*G1054,2)</f>
        <v>0</v>
      </c>
      <c r="I1054" s="118" t="n">
        <f aca="false">TRUNC((1+'BDI '!$F$30)*H1054,2)</f>
        <v>0</v>
      </c>
    </row>
    <row r="1055" s="82" customFormat="true" ht="18.55" hidden="false" customHeight="false" outlineLevel="0" collapsed="false">
      <c r="A1055" s="113" t="n">
        <v>96973</v>
      </c>
      <c r="B1055" s="113" t="s">
        <v>149</v>
      </c>
      <c r="C1055" s="114" t="s">
        <v>150</v>
      </c>
      <c r="D1055" s="114" t="s">
        <v>173</v>
      </c>
      <c r="E1055" s="115" t="s">
        <v>1111</v>
      </c>
      <c r="F1055" s="116" t="n">
        <v>60.92</v>
      </c>
      <c r="G1055" s="117"/>
      <c r="H1055" s="118" t="n">
        <f aca="false">TRUNC(F1055*G1055,2)</f>
        <v>0</v>
      </c>
      <c r="I1055" s="118" t="n">
        <f aca="false">TRUNC((1+'BDI '!$F$30)*H1055,2)</f>
        <v>0</v>
      </c>
    </row>
    <row r="1056" s="82" customFormat="true" ht="18.55" hidden="false" customHeight="false" outlineLevel="0" collapsed="false">
      <c r="A1056" s="113" t="n">
        <v>96977</v>
      </c>
      <c r="B1056" s="113" t="s">
        <v>149</v>
      </c>
      <c r="C1056" s="114" t="s">
        <v>150</v>
      </c>
      <c r="D1056" s="114" t="s">
        <v>173</v>
      </c>
      <c r="E1056" s="115" t="s">
        <v>1122</v>
      </c>
      <c r="F1056" s="116" t="n">
        <v>11.2</v>
      </c>
      <c r="G1056" s="117"/>
      <c r="H1056" s="118" t="n">
        <f aca="false">TRUNC(F1056*G1056,2)</f>
        <v>0</v>
      </c>
      <c r="I1056" s="118" t="n">
        <f aca="false">TRUNC((1+'BDI '!$F$30)*H1056,2)</f>
        <v>0</v>
      </c>
    </row>
    <row r="1057" s="82" customFormat="true" ht="18.55" hidden="false" customHeight="false" outlineLevel="0" collapsed="false">
      <c r="A1057" s="113" t="n">
        <v>98111</v>
      </c>
      <c r="B1057" s="113" t="s">
        <v>149</v>
      </c>
      <c r="C1057" s="114" t="s">
        <v>150</v>
      </c>
      <c r="D1057" s="114" t="s">
        <v>151</v>
      </c>
      <c r="E1057" s="115" t="s">
        <v>1139</v>
      </c>
      <c r="F1057" s="116" t="n">
        <v>6</v>
      </c>
      <c r="G1057" s="117"/>
      <c r="H1057" s="118" t="n">
        <f aca="false">TRUNC(F1057*G1057,2)</f>
        <v>0</v>
      </c>
      <c r="I1057" s="118" t="n">
        <f aca="false">TRUNC((1+'BDI '!$F$30)*H1057,2)</f>
        <v>0</v>
      </c>
    </row>
    <row r="1058" s="82" customFormat="true" ht="18.55" hidden="false" customHeight="false" outlineLevel="0" collapsed="false">
      <c r="A1058" s="113" t="n">
        <v>96986</v>
      </c>
      <c r="B1058" s="113" t="s">
        <v>149</v>
      </c>
      <c r="C1058" s="114" t="s">
        <v>150</v>
      </c>
      <c r="D1058" s="114" t="s">
        <v>151</v>
      </c>
      <c r="E1058" s="115" t="s">
        <v>1140</v>
      </c>
      <c r="F1058" s="116" t="n">
        <v>6</v>
      </c>
      <c r="G1058" s="117"/>
      <c r="H1058" s="118" t="n">
        <f aca="false">TRUNC(F1058*G1058,2)</f>
        <v>0</v>
      </c>
      <c r="I1058" s="118" t="n">
        <f aca="false">TRUNC((1+'BDI '!$F$30)*H1058,2)</f>
        <v>0</v>
      </c>
    </row>
    <row r="1059" s="82" customFormat="true" ht="18.55" hidden="false" customHeight="false" outlineLevel="0" collapsed="false">
      <c r="A1059" s="113" t="s">
        <v>1141</v>
      </c>
      <c r="B1059" s="113" t="s">
        <v>161</v>
      </c>
      <c r="C1059" s="114" t="s">
        <v>150</v>
      </c>
      <c r="D1059" s="114" t="s">
        <v>151</v>
      </c>
      <c r="E1059" s="115" t="s">
        <v>1142</v>
      </c>
      <c r="F1059" s="116" t="n">
        <v>14</v>
      </c>
      <c r="G1059" s="117"/>
      <c r="H1059" s="118" t="n">
        <f aca="false">TRUNC(F1059*G1059,2)</f>
        <v>0</v>
      </c>
      <c r="I1059" s="118" t="n">
        <f aca="false">TRUNC((1+'BDI '!$F$30)*H1059,2)</f>
        <v>0</v>
      </c>
    </row>
    <row r="1060" s="82" customFormat="true" ht="18.55" hidden="false" customHeight="false" outlineLevel="0" collapsed="false">
      <c r="A1060" s="119"/>
      <c r="B1060" s="120"/>
      <c r="C1060" s="119"/>
      <c r="D1060" s="119"/>
      <c r="E1060" s="121" t="s">
        <v>1136</v>
      </c>
      <c r="F1060" s="122"/>
      <c r="G1060" s="123" t="n">
        <f aca="false">H1054+H1055+H1056+H1057+H1058+H1059</f>
        <v>0</v>
      </c>
      <c r="H1060" s="123" t="n">
        <f aca="false">TRUNC(G1060,2)</f>
        <v>0</v>
      </c>
      <c r="I1060" s="123" t="n">
        <f aca="false">I1053</f>
        <v>0</v>
      </c>
    </row>
    <row r="1061" s="82" customFormat="true" ht="18.55" hidden="false" customHeight="false" outlineLevel="0" collapsed="false">
      <c r="A1061" s="119"/>
      <c r="B1061" s="120"/>
      <c r="C1061" s="119"/>
      <c r="D1061" s="119"/>
      <c r="E1061" s="128" t="s">
        <v>951</v>
      </c>
      <c r="F1061" s="129"/>
      <c r="G1061" s="130" t="n">
        <f aca="false">H941+H967+H984+H1000+H1014+H1020+H1052+H1060</f>
        <v>0</v>
      </c>
      <c r="H1061" s="130" t="n">
        <f aca="false">TRUNC(G1061,2)</f>
        <v>0</v>
      </c>
      <c r="I1061" s="130" t="n">
        <f aca="false">I915</f>
        <v>0</v>
      </c>
    </row>
    <row r="1062" s="82" customFormat="true" ht="18.55" hidden="false" customHeight="false" outlineLevel="0" collapsed="false">
      <c r="A1062" s="105" t="s">
        <v>1143</v>
      </c>
      <c r="B1062" s="105"/>
      <c r="C1062" s="105" t="s">
        <v>144</v>
      </c>
      <c r="D1062" s="106"/>
      <c r="E1062" s="107" t="s">
        <v>1144</v>
      </c>
      <c r="F1062" s="106"/>
      <c r="G1062" s="108" t="n">
        <f aca="false">G1082</f>
        <v>0</v>
      </c>
      <c r="H1062" s="108" t="n">
        <f aca="false">TRUNC(G1062,2)</f>
        <v>0</v>
      </c>
      <c r="I1062" s="108" t="n">
        <f aca="false">+I1063+I1070</f>
        <v>0</v>
      </c>
    </row>
    <row r="1063" s="82" customFormat="true" ht="18.55" hidden="false" customHeight="false" outlineLevel="0" collapsed="false">
      <c r="A1063" s="109" t="s">
        <v>1145</v>
      </c>
      <c r="B1063" s="109"/>
      <c r="C1063" s="109" t="s">
        <v>144</v>
      </c>
      <c r="D1063" s="110"/>
      <c r="E1063" s="111" t="s">
        <v>1146</v>
      </c>
      <c r="F1063" s="110"/>
      <c r="G1063" s="112" t="n">
        <f aca="false">G1069</f>
        <v>0</v>
      </c>
      <c r="H1063" s="112" t="n">
        <f aca="false">TRUNC(G1063,2)</f>
        <v>0</v>
      </c>
      <c r="I1063" s="112" t="n">
        <f aca="false">SUM(I1064:I1068)</f>
        <v>0</v>
      </c>
    </row>
    <row r="1064" s="82" customFormat="true" ht="18.55" hidden="false" customHeight="false" outlineLevel="0" collapsed="false">
      <c r="A1064" s="113" t="s">
        <v>1147</v>
      </c>
      <c r="B1064" s="113" t="s">
        <v>161</v>
      </c>
      <c r="C1064" s="114" t="s">
        <v>150</v>
      </c>
      <c r="D1064" s="114" t="s">
        <v>151</v>
      </c>
      <c r="E1064" s="115" t="s">
        <v>1148</v>
      </c>
      <c r="F1064" s="116" t="n">
        <v>69</v>
      </c>
      <c r="G1064" s="117"/>
      <c r="H1064" s="118" t="n">
        <f aca="false">TRUNC(F1064*G1064,2)</f>
        <v>0</v>
      </c>
      <c r="I1064" s="118" t="n">
        <f aca="false">TRUNC((1+'BDI '!$F$30)*H1064,2)</f>
        <v>0</v>
      </c>
    </row>
    <row r="1065" s="82" customFormat="true" ht="24.7" hidden="false" customHeight="false" outlineLevel="0" collapsed="false">
      <c r="A1065" s="113" t="n">
        <v>91863</v>
      </c>
      <c r="B1065" s="113" t="s">
        <v>149</v>
      </c>
      <c r="C1065" s="114" t="s">
        <v>150</v>
      </c>
      <c r="D1065" s="114" t="s">
        <v>173</v>
      </c>
      <c r="E1065" s="115" t="s">
        <v>1149</v>
      </c>
      <c r="F1065" s="116" t="n">
        <v>3355.01</v>
      </c>
      <c r="G1065" s="117"/>
      <c r="H1065" s="118" t="n">
        <f aca="false">TRUNC(F1065*G1065,2)</f>
        <v>0</v>
      </c>
      <c r="I1065" s="118" t="n">
        <f aca="false">TRUNC((1+'BDI '!$F$30)*H1065,2)</f>
        <v>0</v>
      </c>
    </row>
    <row r="1066" s="82" customFormat="true" ht="18.55" hidden="false" customHeight="false" outlineLevel="0" collapsed="false">
      <c r="A1066" s="113" t="n">
        <v>83446</v>
      </c>
      <c r="B1066" s="113" t="s">
        <v>149</v>
      </c>
      <c r="C1066" s="114" t="s">
        <v>150</v>
      </c>
      <c r="D1066" s="114" t="s">
        <v>151</v>
      </c>
      <c r="E1066" s="115" t="s">
        <v>1026</v>
      </c>
      <c r="F1066" s="116" t="n">
        <v>10</v>
      </c>
      <c r="G1066" s="117"/>
      <c r="H1066" s="118" t="n">
        <f aca="false">TRUNC(F1066*G1066,2)</f>
        <v>0</v>
      </c>
      <c r="I1066" s="118" t="n">
        <f aca="false">TRUNC((1+'BDI '!$F$30)*H1066,2)</f>
        <v>0</v>
      </c>
    </row>
    <row r="1067" s="82" customFormat="true" ht="18.55" hidden="false" customHeight="false" outlineLevel="0" collapsed="false">
      <c r="A1067" s="113" t="n">
        <v>91941</v>
      </c>
      <c r="B1067" s="113" t="s">
        <v>149</v>
      </c>
      <c r="C1067" s="114" t="s">
        <v>150</v>
      </c>
      <c r="D1067" s="114" t="s">
        <v>151</v>
      </c>
      <c r="E1067" s="115" t="s">
        <v>1088</v>
      </c>
      <c r="F1067" s="116" t="n">
        <v>186</v>
      </c>
      <c r="G1067" s="117"/>
      <c r="H1067" s="118" t="n">
        <f aca="false">TRUNC(F1067*G1067,2)</f>
        <v>0</v>
      </c>
      <c r="I1067" s="118" t="n">
        <f aca="false">TRUNC((1+'BDI '!$F$30)*H1067,2)</f>
        <v>0</v>
      </c>
    </row>
    <row r="1068" s="82" customFormat="true" ht="24.7" hidden="false" customHeight="false" outlineLevel="0" collapsed="false">
      <c r="A1068" s="113" t="n">
        <v>91947</v>
      </c>
      <c r="B1068" s="113" t="s">
        <v>149</v>
      </c>
      <c r="C1068" s="114" t="s">
        <v>150</v>
      </c>
      <c r="D1068" s="114" t="s">
        <v>151</v>
      </c>
      <c r="E1068" s="115" t="s">
        <v>1150</v>
      </c>
      <c r="F1068" s="116" t="n">
        <v>186</v>
      </c>
      <c r="G1068" s="117"/>
      <c r="H1068" s="118" t="n">
        <f aca="false">TRUNC(F1068*G1068,2)</f>
        <v>0</v>
      </c>
      <c r="I1068" s="118" t="n">
        <f aca="false">TRUNC((1+'BDI '!$F$30)*H1068,2)</f>
        <v>0</v>
      </c>
    </row>
    <row r="1069" s="82" customFormat="true" ht="18.55" hidden="false" customHeight="false" outlineLevel="0" collapsed="false">
      <c r="A1069" s="119"/>
      <c r="B1069" s="120"/>
      <c r="C1069" s="119"/>
      <c r="D1069" s="119"/>
      <c r="E1069" s="121" t="s">
        <v>1145</v>
      </c>
      <c r="F1069" s="122"/>
      <c r="G1069" s="123" t="n">
        <f aca="false">H1064+H1065+H1066+H1067+H1068</f>
        <v>0</v>
      </c>
      <c r="H1069" s="123" t="n">
        <f aca="false">TRUNC(G1069,2)</f>
        <v>0</v>
      </c>
      <c r="I1069" s="123" t="n">
        <f aca="false">I1063</f>
        <v>0</v>
      </c>
    </row>
    <row r="1070" s="82" customFormat="true" ht="18.55" hidden="false" customHeight="false" outlineLevel="0" collapsed="false">
      <c r="A1070" s="109" t="s">
        <v>1151</v>
      </c>
      <c r="B1070" s="109"/>
      <c r="C1070" s="109" t="s">
        <v>144</v>
      </c>
      <c r="D1070" s="110"/>
      <c r="E1070" s="111" t="s">
        <v>1090</v>
      </c>
      <c r="F1070" s="110"/>
      <c r="G1070" s="112" t="n">
        <f aca="false">G1081</f>
        <v>0</v>
      </c>
      <c r="H1070" s="112" t="n">
        <f aca="false">TRUNC(G1070,2)</f>
        <v>0</v>
      </c>
      <c r="I1070" s="112" t="n">
        <f aca="false">SUM(I1071:I1080)</f>
        <v>0</v>
      </c>
    </row>
    <row r="1071" s="82" customFormat="true" ht="18.55" hidden="false" customHeight="false" outlineLevel="0" collapsed="false">
      <c r="A1071" s="113" t="s">
        <v>1152</v>
      </c>
      <c r="B1071" s="113" t="s">
        <v>161</v>
      </c>
      <c r="C1071" s="114" t="s">
        <v>150</v>
      </c>
      <c r="D1071" s="114" t="s">
        <v>151</v>
      </c>
      <c r="E1071" s="115" t="s">
        <v>1153</v>
      </c>
      <c r="F1071" s="116" t="n">
        <v>1</v>
      </c>
      <c r="G1071" s="117"/>
      <c r="H1071" s="118" t="n">
        <f aca="false">TRUNC(F1071*G1071,2)</f>
        <v>0</v>
      </c>
      <c r="I1071" s="118" t="n">
        <f aca="false">TRUNC((1+'BDI '!$F$30)*H1071,2)</f>
        <v>0</v>
      </c>
    </row>
    <row r="1072" s="82" customFormat="true" ht="18.55" hidden="false" customHeight="false" outlineLevel="0" collapsed="false">
      <c r="A1072" s="113" t="s">
        <v>1154</v>
      </c>
      <c r="B1072" s="113" t="s">
        <v>161</v>
      </c>
      <c r="C1072" s="114" t="s">
        <v>150</v>
      </c>
      <c r="D1072" s="114" t="s">
        <v>151</v>
      </c>
      <c r="E1072" s="115" t="s">
        <v>1155</v>
      </c>
      <c r="F1072" s="116" t="n">
        <v>1</v>
      </c>
      <c r="G1072" s="117"/>
      <c r="H1072" s="118" t="n">
        <f aca="false">TRUNC(F1072*G1072,2)</f>
        <v>0</v>
      </c>
      <c r="I1072" s="118" t="n">
        <f aca="false">TRUNC((1+'BDI '!$F$30)*H1072,2)</f>
        <v>0</v>
      </c>
    </row>
    <row r="1073" s="82" customFormat="true" ht="18.55" hidden="false" customHeight="false" outlineLevel="0" collapsed="false">
      <c r="A1073" s="113" t="s">
        <v>1156</v>
      </c>
      <c r="B1073" s="113" t="s">
        <v>161</v>
      </c>
      <c r="C1073" s="114" t="s">
        <v>150</v>
      </c>
      <c r="D1073" s="114" t="s">
        <v>151</v>
      </c>
      <c r="E1073" s="115" t="s">
        <v>1157</v>
      </c>
      <c r="F1073" s="116" t="n">
        <v>2</v>
      </c>
      <c r="G1073" s="117"/>
      <c r="H1073" s="118" t="n">
        <f aca="false">TRUNC(F1073*G1073,2)</f>
        <v>0</v>
      </c>
      <c r="I1073" s="118" t="n">
        <f aca="false">TRUNC((1+'BDI '!$F$30)*H1073,2)</f>
        <v>0</v>
      </c>
    </row>
    <row r="1074" s="82" customFormat="true" ht="18.55" hidden="false" customHeight="false" outlineLevel="0" collapsed="false">
      <c r="A1074" s="113" t="s">
        <v>1158</v>
      </c>
      <c r="B1074" s="113" t="s">
        <v>161</v>
      </c>
      <c r="C1074" s="114" t="s">
        <v>150</v>
      </c>
      <c r="D1074" s="114" t="s">
        <v>151</v>
      </c>
      <c r="E1074" s="115" t="s">
        <v>1159</v>
      </c>
      <c r="F1074" s="116" t="n">
        <v>3</v>
      </c>
      <c r="G1074" s="117"/>
      <c r="H1074" s="118" t="n">
        <f aca="false">TRUNC(F1074*G1074,2)</f>
        <v>0</v>
      </c>
      <c r="I1074" s="118" t="n">
        <f aca="false">TRUNC((1+'BDI '!$F$30)*H1074,2)</f>
        <v>0</v>
      </c>
    </row>
    <row r="1075" s="82" customFormat="true" ht="18.55" hidden="false" customHeight="false" outlineLevel="0" collapsed="false">
      <c r="A1075" s="113" t="s">
        <v>1160</v>
      </c>
      <c r="B1075" s="113" t="s">
        <v>161</v>
      </c>
      <c r="C1075" s="114" t="s">
        <v>150</v>
      </c>
      <c r="D1075" s="114" t="s">
        <v>151</v>
      </c>
      <c r="E1075" s="115" t="s">
        <v>1161</v>
      </c>
      <c r="F1075" s="116" t="n">
        <v>1</v>
      </c>
      <c r="G1075" s="117"/>
      <c r="H1075" s="118" t="n">
        <f aca="false">TRUNC(F1075*G1075,2)</f>
        <v>0</v>
      </c>
      <c r="I1075" s="118" t="n">
        <f aca="false">TRUNC((1+'BDI '!$F$30)*H1075,2)</f>
        <v>0</v>
      </c>
    </row>
    <row r="1076" s="82" customFormat="true" ht="18.55" hidden="false" customHeight="false" outlineLevel="0" collapsed="false">
      <c r="A1076" s="113" t="s">
        <v>1162</v>
      </c>
      <c r="B1076" s="113" t="s">
        <v>161</v>
      </c>
      <c r="C1076" s="114" t="s">
        <v>150</v>
      </c>
      <c r="D1076" s="114" t="s">
        <v>151</v>
      </c>
      <c r="E1076" s="115" t="s">
        <v>1163</v>
      </c>
      <c r="F1076" s="116" t="n">
        <v>3</v>
      </c>
      <c r="G1076" s="117"/>
      <c r="H1076" s="118" t="n">
        <f aca="false">TRUNC(F1076*G1076,2)</f>
        <v>0</v>
      </c>
      <c r="I1076" s="118" t="n">
        <f aca="false">TRUNC((1+'BDI '!$F$30)*H1076,2)</f>
        <v>0</v>
      </c>
    </row>
    <row r="1077" s="82" customFormat="true" ht="18.55" hidden="false" customHeight="false" outlineLevel="0" collapsed="false">
      <c r="A1077" s="113" t="s">
        <v>1164</v>
      </c>
      <c r="B1077" s="113" t="s">
        <v>161</v>
      </c>
      <c r="C1077" s="114" t="s">
        <v>150</v>
      </c>
      <c r="D1077" s="114" t="s">
        <v>151</v>
      </c>
      <c r="E1077" s="115" t="s">
        <v>1165</v>
      </c>
      <c r="F1077" s="116" t="n">
        <v>2</v>
      </c>
      <c r="G1077" s="117"/>
      <c r="H1077" s="118" t="n">
        <f aca="false">TRUNC(F1077*G1077,2)</f>
        <v>0</v>
      </c>
      <c r="I1077" s="118" t="n">
        <f aca="false">TRUNC((1+'BDI '!$F$30)*H1077,2)</f>
        <v>0</v>
      </c>
    </row>
    <row r="1078" s="82" customFormat="true" ht="24.7" hidden="false" customHeight="false" outlineLevel="0" collapsed="false">
      <c r="A1078" s="113" t="s">
        <v>1091</v>
      </c>
      <c r="B1078" s="113" t="s">
        <v>161</v>
      </c>
      <c r="C1078" s="114" t="s">
        <v>150</v>
      </c>
      <c r="D1078" s="114" t="s">
        <v>173</v>
      </c>
      <c r="E1078" s="115" t="s">
        <v>1092</v>
      </c>
      <c r="F1078" s="116" t="n">
        <v>68.9</v>
      </c>
      <c r="G1078" s="117"/>
      <c r="H1078" s="118" t="n">
        <f aca="false">TRUNC(F1078*G1078,2)</f>
        <v>0</v>
      </c>
      <c r="I1078" s="118" t="n">
        <f aca="false">TRUNC((1+'BDI '!$F$30)*H1078,2)</f>
        <v>0</v>
      </c>
    </row>
    <row r="1079" s="82" customFormat="true" ht="24.7" hidden="false" customHeight="false" outlineLevel="0" collapsed="false">
      <c r="A1079" s="113" t="s">
        <v>1095</v>
      </c>
      <c r="B1079" s="113" t="s">
        <v>161</v>
      </c>
      <c r="C1079" s="114" t="s">
        <v>150</v>
      </c>
      <c r="D1079" s="114" t="s">
        <v>173</v>
      </c>
      <c r="E1079" s="115" t="s">
        <v>1096</v>
      </c>
      <c r="F1079" s="116" t="n">
        <v>61.36</v>
      </c>
      <c r="G1079" s="117"/>
      <c r="H1079" s="118" t="n">
        <f aca="false">TRUNC(F1079*G1079,2)</f>
        <v>0</v>
      </c>
      <c r="I1079" s="118" t="n">
        <f aca="false">TRUNC((1+'BDI '!$F$30)*H1079,2)</f>
        <v>0</v>
      </c>
    </row>
    <row r="1080" s="82" customFormat="true" ht="24.7" hidden="false" customHeight="false" outlineLevel="0" collapsed="false">
      <c r="A1080" s="113" t="s">
        <v>1166</v>
      </c>
      <c r="B1080" s="113" t="s">
        <v>161</v>
      </c>
      <c r="C1080" s="114" t="s">
        <v>150</v>
      </c>
      <c r="D1080" s="114" t="s">
        <v>173</v>
      </c>
      <c r="E1080" s="115" t="s">
        <v>1167</v>
      </c>
      <c r="F1080" s="116" t="n">
        <v>8.32</v>
      </c>
      <c r="G1080" s="117"/>
      <c r="H1080" s="118" t="n">
        <f aca="false">TRUNC(F1080*G1080,2)</f>
        <v>0</v>
      </c>
      <c r="I1080" s="118" t="n">
        <f aca="false">TRUNC((1+'BDI '!$F$30)*H1080,2)</f>
        <v>0</v>
      </c>
    </row>
    <row r="1081" s="82" customFormat="true" ht="18.55" hidden="false" customHeight="false" outlineLevel="0" collapsed="false">
      <c r="A1081" s="119"/>
      <c r="B1081" s="120"/>
      <c r="C1081" s="119"/>
      <c r="D1081" s="119"/>
      <c r="E1081" s="121" t="s">
        <v>1151</v>
      </c>
      <c r="F1081" s="122"/>
      <c r="G1081" s="123" t="n">
        <f aca="false">H1071+H1072+H1073+H1074+H1075+H1076+H1077+H1078+H1079+H1080</f>
        <v>0</v>
      </c>
      <c r="H1081" s="123" t="n">
        <f aca="false">TRUNC(G1081,2)</f>
        <v>0</v>
      </c>
      <c r="I1081" s="123" t="n">
        <f aca="false">I1070</f>
        <v>0</v>
      </c>
    </row>
    <row r="1082" s="82" customFormat="true" ht="18.55" hidden="false" customHeight="false" outlineLevel="0" collapsed="false">
      <c r="A1082" s="119"/>
      <c r="B1082" s="120"/>
      <c r="C1082" s="119"/>
      <c r="D1082" s="119"/>
      <c r="E1082" s="128" t="s">
        <v>1143</v>
      </c>
      <c r="F1082" s="129"/>
      <c r="G1082" s="130" t="n">
        <f aca="false">H1069+H1081</f>
        <v>0</v>
      </c>
      <c r="H1082" s="130" t="n">
        <f aca="false">TRUNC(G1082,2)</f>
        <v>0</v>
      </c>
      <c r="I1082" s="130" t="n">
        <f aca="false">I1062</f>
        <v>0</v>
      </c>
    </row>
    <row r="1083" s="82" customFormat="true" ht="18.55" hidden="false" customHeight="false" outlineLevel="0" collapsed="false">
      <c r="A1083" s="119"/>
      <c r="B1083" s="120"/>
      <c r="C1083" s="119"/>
      <c r="D1083" s="119"/>
      <c r="E1083" s="138" t="s">
        <v>116</v>
      </c>
      <c r="F1083" s="139"/>
      <c r="G1083" s="140" t="n">
        <f aca="false">H1061+H1082</f>
        <v>0</v>
      </c>
      <c r="H1083" s="140" t="n">
        <f aca="false">TRUNC(G1083,2)</f>
        <v>0</v>
      </c>
      <c r="I1083" s="140" t="n">
        <f aca="false">I914</f>
        <v>0</v>
      </c>
    </row>
    <row r="1084" s="82" customFormat="true" ht="18.55" hidden="false" customHeight="false" outlineLevel="0" collapsed="false">
      <c r="A1084" s="101" t="s">
        <v>118</v>
      </c>
      <c r="B1084" s="101"/>
      <c r="C1084" s="101" t="s">
        <v>144</v>
      </c>
      <c r="D1084" s="102"/>
      <c r="E1084" s="103" t="s">
        <v>119</v>
      </c>
      <c r="F1084" s="102"/>
      <c r="G1084" s="104" t="n">
        <f aca="false">G1105</f>
        <v>0</v>
      </c>
      <c r="H1084" s="104" t="n">
        <f aca="false">TRUNC(G1084,2)</f>
        <v>0</v>
      </c>
      <c r="I1084" s="104" t="n">
        <f aca="false">+I1085</f>
        <v>0</v>
      </c>
    </row>
    <row r="1085" s="82" customFormat="true" ht="18.55" hidden="false" customHeight="false" outlineLevel="0" collapsed="false">
      <c r="A1085" s="105" t="s">
        <v>1168</v>
      </c>
      <c r="B1085" s="105"/>
      <c r="C1085" s="105" t="s">
        <v>144</v>
      </c>
      <c r="D1085" s="106"/>
      <c r="E1085" s="107" t="s">
        <v>1169</v>
      </c>
      <c r="F1085" s="106"/>
      <c r="G1085" s="108" t="n">
        <f aca="false">G1104</f>
        <v>0</v>
      </c>
      <c r="H1085" s="108" t="n">
        <f aca="false">TRUNC(G1085,2)</f>
        <v>0</v>
      </c>
      <c r="I1085" s="108" t="n">
        <f aca="false">+I1086+I1095</f>
        <v>0</v>
      </c>
    </row>
    <row r="1086" s="82" customFormat="true" ht="18.55" hidden="false" customHeight="false" outlineLevel="0" collapsed="false">
      <c r="A1086" s="109" t="s">
        <v>1170</v>
      </c>
      <c r="B1086" s="109"/>
      <c r="C1086" s="109" t="s">
        <v>144</v>
      </c>
      <c r="D1086" s="110"/>
      <c r="E1086" s="111" t="s">
        <v>1171</v>
      </c>
      <c r="F1086" s="110"/>
      <c r="G1086" s="112" t="n">
        <f aca="false">G1094</f>
        <v>0</v>
      </c>
      <c r="H1086" s="112" t="n">
        <f aca="false">TRUNC(G1086,2)</f>
        <v>0</v>
      </c>
      <c r="I1086" s="112" t="n">
        <f aca="false">SUM(I1087:I1093)</f>
        <v>0</v>
      </c>
    </row>
    <row r="1087" s="82" customFormat="true" ht="24.7" hidden="false" customHeight="false" outlineLevel="0" collapsed="false">
      <c r="A1087" s="113" t="n">
        <v>97327</v>
      </c>
      <c r="B1087" s="113" t="s">
        <v>149</v>
      </c>
      <c r="C1087" s="114" t="s">
        <v>150</v>
      </c>
      <c r="D1087" s="114" t="s">
        <v>173</v>
      </c>
      <c r="E1087" s="115" t="s">
        <v>1172</v>
      </c>
      <c r="F1087" s="116" t="n">
        <v>79.21</v>
      </c>
      <c r="G1087" s="117"/>
      <c r="H1087" s="118" t="n">
        <f aca="false">TRUNC(F1087*G1087,2)</f>
        <v>0</v>
      </c>
      <c r="I1087" s="118" t="n">
        <f aca="false">TRUNC((1+'BDI '!$F$30)*H1087,2)</f>
        <v>0</v>
      </c>
    </row>
    <row r="1088" s="82" customFormat="true" ht="24.7" hidden="false" customHeight="false" outlineLevel="0" collapsed="false">
      <c r="A1088" s="113" t="n">
        <v>97328</v>
      </c>
      <c r="B1088" s="113" t="s">
        <v>149</v>
      </c>
      <c r="C1088" s="114" t="s">
        <v>150</v>
      </c>
      <c r="D1088" s="114" t="s">
        <v>173</v>
      </c>
      <c r="E1088" s="115" t="s">
        <v>1173</v>
      </c>
      <c r="F1088" s="116" t="n">
        <v>681.49</v>
      </c>
      <c r="G1088" s="117"/>
      <c r="H1088" s="118" t="n">
        <f aca="false">TRUNC(F1088*G1088,2)</f>
        <v>0</v>
      </c>
      <c r="I1088" s="118" t="n">
        <f aca="false">TRUNC((1+'BDI '!$F$30)*H1088,2)</f>
        <v>0</v>
      </c>
    </row>
    <row r="1089" s="150" customFormat="true" ht="24.7" hidden="false" customHeight="false" outlineLevel="0" collapsed="false">
      <c r="A1089" s="113" t="n">
        <v>97329</v>
      </c>
      <c r="B1089" s="113" t="s">
        <v>149</v>
      </c>
      <c r="C1089" s="114" t="s">
        <v>150</v>
      </c>
      <c r="D1089" s="114" t="s">
        <v>173</v>
      </c>
      <c r="E1089" s="115" t="s">
        <v>1174</v>
      </c>
      <c r="F1089" s="116" t="n">
        <v>79.21</v>
      </c>
      <c r="G1089" s="117"/>
      <c r="H1089" s="118" t="n">
        <f aca="false">TRUNC(F1089*G1089,2)</f>
        <v>0</v>
      </c>
      <c r="I1089" s="118" t="n">
        <f aca="false">TRUNC((1+'BDI '!$F$30)*H1089,2)</f>
        <v>0</v>
      </c>
      <c r="M1089" s="82"/>
    </row>
    <row r="1090" s="82" customFormat="true" ht="24.7" hidden="false" customHeight="false" outlineLevel="0" collapsed="false">
      <c r="A1090" s="113" t="n">
        <v>97330</v>
      </c>
      <c r="B1090" s="113" t="s">
        <v>149</v>
      </c>
      <c r="C1090" s="114" t="s">
        <v>150</v>
      </c>
      <c r="D1090" s="114" t="s">
        <v>173</v>
      </c>
      <c r="E1090" s="115" t="s">
        <v>1175</v>
      </c>
      <c r="F1090" s="116" t="n">
        <v>332.16</v>
      </c>
      <c r="G1090" s="117"/>
      <c r="H1090" s="118" t="n">
        <f aca="false">TRUNC(F1090*G1090,2)</f>
        <v>0</v>
      </c>
      <c r="I1090" s="118" t="n">
        <f aca="false">TRUNC((1+'BDI '!$F$30)*H1090,2)</f>
        <v>0</v>
      </c>
    </row>
    <row r="1091" s="82" customFormat="true" ht="24.7" hidden="false" customHeight="false" outlineLevel="0" collapsed="false">
      <c r="A1091" s="113" t="s">
        <v>1176</v>
      </c>
      <c r="B1091" s="113" t="s">
        <v>149</v>
      </c>
      <c r="C1091" s="114" t="s">
        <v>150</v>
      </c>
      <c r="D1091" s="114" t="s">
        <v>173</v>
      </c>
      <c r="E1091" s="115" t="s">
        <v>1177</v>
      </c>
      <c r="F1091" s="116" t="n">
        <v>311.64</v>
      </c>
      <c r="G1091" s="117"/>
      <c r="H1091" s="118" t="n">
        <f aca="false">TRUNC(F1091*G1091,2)</f>
        <v>0</v>
      </c>
      <c r="I1091" s="118" t="n">
        <f aca="false">TRUNC((1+'BDI '!$F$30)*H1091,2)</f>
        <v>0</v>
      </c>
    </row>
    <row r="1092" s="82" customFormat="true" ht="24.7" hidden="false" customHeight="false" outlineLevel="0" collapsed="false">
      <c r="A1092" s="113" t="s">
        <v>1178</v>
      </c>
      <c r="B1092" s="113" t="s">
        <v>149</v>
      </c>
      <c r="C1092" s="114" t="s">
        <v>150</v>
      </c>
      <c r="D1092" s="114" t="s">
        <v>173</v>
      </c>
      <c r="E1092" s="115" t="s">
        <v>1179</v>
      </c>
      <c r="F1092" s="116" t="n">
        <v>37.68</v>
      </c>
      <c r="G1092" s="117"/>
      <c r="H1092" s="118" t="n">
        <f aca="false">TRUNC(F1092*G1092,2)</f>
        <v>0</v>
      </c>
      <c r="I1092" s="118" t="n">
        <f aca="false">TRUNC((1+'BDI '!$F$30)*H1092,2)</f>
        <v>0</v>
      </c>
    </row>
    <row r="1093" s="82" customFormat="true" ht="24.7" hidden="false" customHeight="false" outlineLevel="0" collapsed="false">
      <c r="A1093" s="113" t="n">
        <v>91181</v>
      </c>
      <c r="B1093" s="113" t="s">
        <v>149</v>
      </c>
      <c r="C1093" s="114" t="s">
        <v>150</v>
      </c>
      <c r="D1093" s="114" t="s">
        <v>173</v>
      </c>
      <c r="E1093" s="115" t="s">
        <v>1180</v>
      </c>
      <c r="F1093" s="116" t="n">
        <v>1521.39</v>
      </c>
      <c r="G1093" s="117"/>
      <c r="H1093" s="118" t="n">
        <f aca="false">TRUNC(F1093*G1093,2)</f>
        <v>0</v>
      </c>
      <c r="I1093" s="118" t="n">
        <f aca="false">TRUNC((1+'BDI '!$F$30)*H1093,2)</f>
        <v>0</v>
      </c>
    </row>
    <row r="1094" s="82" customFormat="true" ht="18.55" hidden="false" customHeight="false" outlineLevel="0" collapsed="false">
      <c r="A1094" s="119"/>
      <c r="B1094" s="120"/>
      <c r="C1094" s="119"/>
      <c r="D1094" s="119"/>
      <c r="E1094" s="121" t="s">
        <v>1170</v>
      </c>
      <c r="F1094" s="122"/>
      <c r="G1094" s="123" t="n">
        <f aca="false">H1087+H1088+H1089+H1090+H1091+H1092+H1093</f>
        <v>0</v>
      </c>
      <c r="H1094" s="123" t="n">
        <f aca="false">TRUNC(G1094,2)</f>
        <v>0</v>
      </c>
      <c r="I1094" s="123" t="n">
        <f aca="false">I1086</f>
        <v>0</v>
      </c>
    </row>
    <row r="1095" s="82" customFormat="true" ht="18.55" hidden="false" customHeight="false" outlineLevel="0" collapsed="false">
      <c r="A1095" s="109" t="s">
        <v>1181</v>
      </c>
      <c r="B1095" s="109"/>
      <c r="C1095" s="109" t="s">
        <v>144</v>
      </c>
      <c r="D1095" s="110"/>
      <c r="E1095" s="111" t="s">
        <v>187</v>
      </c>
      <c r="F1095" s="110"/>
      <c r="G1095" s="112" t="n">
        <f aca="false">G1103</f>
        <v>0</v>
      </c>
      <c r="H1095" s="112" t="n">
        <f aca="false">TRUNC(G1095,2)</f>
        <v>0</v>
      </c>
      <c r="I1095" s="112" t="n">
        <f aca="false">SUM(I1096:I1102)</f>
        <v>0</v>
      </c>
    </row>
    <row r="1096" s="82" customFormat="true" ht="18.55" hidden="false" customHeight="false" outlineLevel="0" collapsed="false">
      <c r="A1096" s="113" t="s">
        <v>1182</v>
      </c>
      <c r="B1096" s="113" t="s">
        <v>149</v>
      </c>
      <c r="C1096" s="114" t="s">
        <v>150</v>
      </c>
      <c r="D1096" s="114" t="s">
        <v>173</v>
      </c>
      <c r="E1096" s="115" t="s">
        <v>1183</v>
      </c>
      <c r="F1096" s="116" t="n">
        <v>409.24</v>
      </c>
      <c r="G1096" s="117"/>
      <c r="H1096" s="118" t="n">
        <f aca="false">TRUNC(F1096*G1096,2)</f>
        <v>0</v>
      </c>
      <c r="I1096" s="118" t="n">
        <f aca="false">TRUNC((1+'BDI '!$F$30)*H1096,2)</f>
        <v>0</v>
      </c>
    </row>
    <row r="1097" s="82" customFormat="true" ht="24.7" hidden="false" customHeight="false" outlineLevel="0" collapsed="false">
      <c r="A1097" s="113" t="n">
        <v>91185</v>
      </c>
      <c r="B1097" s="113" t="s">
        <v>149</v>
      </c>
      <c r="C1097" s="114" t="s">
        <v>150</v>
      </c>
      <c r="D1097" s="114" t="s">
        <v>173</v>
      </c>
      <c r="E1097" s="115" t="s">
        <v>747</v>
      </c>
      <c r="F1097" s="116" t="n">
        <v>223.14</v>
      </c>
      <c r="G1097" s="117"/>
      <c r="H1097" s="118" t="n">
        <f aca="false">TRUNC(F1097*G1097,2)</f>
        <v>0</v>
      </c>
      <c r="I1097" s="118" t="n">
        <f aca="false">TRUNC((1+'BDI '!$F$30)*H1097,2)</f>
        <v>0</v>
      </c>
    </row>
    <row r="1098" s="82" customFormat="true" ht="24.7" hidden="false" customHeight="false" outlineLevel="0" collapsed="false">
      <c r="A1098" s="113" t="n">
        <v>91173</v>
      </c>
      <c r="B1098" s="113" t="s">
        <v>149</v>
      </c>
      <c r="C1098" s="114" t="s">
        <v>150</v>
      </c>
      <c r="D1098" s="114" t="s">
        <v>173</v>
      </c>
      <c r="E1098" s="115" t="s">
        <v>748</v>
      </c>
      <c r="F1098" s="116" t="n">
        <v>7.38</v>
      </c>
      <c r="G1098" s="117"/>
      <c r="H1098" s="118" t="n">
        <f aca="false">TRUNC(F1098*G1098,2)</f>
        <v>0</v>
      </c>
      <c r="I1098" s="118" t="n">
        <f aca="false">TRUNC((1+'BDI '!$F$30)*H1098,2)</f>
        <v>0</v>
      </c>
    </row>
    <row r="1099" s="82" customFormat="true" ht="24.7" hidden="false" customHeight="false" outlineLevel="0" collapsed="false">
      <c r="A1099" s="113" t="s">
        <v>1184</v>
      </c>
      <c r="B1099" s="113" t="s">
        <v>149</v>
      </c>
      <c r="C1099" s="114" t="s">
        <v>150</v>
      </c>
      <c r="D1099" s="114" t="s">
        <v>151</v>
      </c>
      <c r="E1099" s="115" t="s">
        <v>1185</v>
      </c>
      <c r="F1099" s="116" t="n">
        <v>44</v>
      </c>
      <c r="G1099" s="117"/>
      <c r="H1099" s="118" t="n">
        <f aca="false">TRUNC(F1099*G1099,2)</f>
        <v>0</v>
      </c>
      <c r="I1099" s="118" t="n">
        <f aca="false">TRUNC((1+'BDI '!$F$30)*H1099,2)</f>
        <v>0</v>
      </c>
    </row>
    <row r="1100" s="82" customFormat="true" ht="24.7" hidden="false" customHeight="false" outlineLevel="0" collapsed="false">
      <c r="A1100" s="113" t="s">
        <v>1186</v>
      </c>
      <c r="B1100" s="113" t="s">
        <v>149</v>
      </c>
      <c r="C1100" s="114" t="s">
        <v>150</v>
      </c>
      <c r="D1100" s="114" t="s">
        <v>151</v>
      </c>
      <c r="E1100" s="115" t="s">
        <v>1187</v>
      </c>
      <c r="F1100" s="116" t="n">
        <v>41</v>
      </c>
      <c r="G1100" s="117"/>
      <c r="H1100" s="118" t="n">
        <f aca="false">TRUNC(F1100*G1100,2)</f>
        <v>0</v>
      </c>
      <c r="I1100" s="118" t="n">
        <f aca="false">TRUNC((1+'BDI '!$F$30)*H1100,2)</f>
        <v>0</v>
      </c>
    </row>
    <row r="1101" s="82" customFormat="true" ht="18.55" hidden="false" customHeight="false" outlineLevel="0" collapsed="false">
      <c r="A1101" s="113" t="n">
        <v>89398</v>
      </c>
      <c r="B1101" s="113" t="s">
        <v>149</v>
      </c>
      <c r="C1101" s="114" t="s">
        <v>150</v>
      </c>
      <c r="D1101" s="114" t="s">
        <v>151</v>
      </c>
      <c r="E1101" s="115" t="s">
        <v>703</v>
      </c>
      <c r="F1101" s="116" t="n">
        <v>35</v>
      </c>
      <c r="G1101" s="117"/>
      <c r="H1101" s="118" t="n">
        <f aca="false">TRUNC(F1101*G1101,2)</f>
        <v>0</v>
      </c>
      <c r="I1101" s="118" t="n">
        <f aca="false">TRUNC((1+'BDI '!$F$30)*H1101,2)</f>
        <v>0</v>
      </c>
    </row>
    <row r="1102" s="82" customFormat="true" ht="24.7" hidden="false" customHeight="false" outlineLevel="0" collapsed="false">
      <c r="A1102" s="113" t="s">
        <v>1188</v>
      </c>
      <c r="B1102" s="113" t="s">
        <v>149</v>
      </c>
      <c r="C1102" s="114" t="s">
        <v>150</v>
      </c>
      <c r="D1102" s="114" t="s">
        <v>151</v>
      </c>
      <c r="E1102" s="115" t="s">
        <v>1189</v>
      </c>
      <c r="F1102" s="116" t="n">
        <v>10</v>
      </c>
      <c r="G1102" s="117"/>
      <c r="H1102" s="118" t="n">
        <f aca="false">TRUNC(F1102*G1102,2)</f>
        <v>0</v>
      </c>
      <c r="I1102" s="118" t="n">
        <f aca="false">TRUNC((1+'BDI '!$F$30)*H1102,2)</f>
        <v>0</v>
      </c>
    </row>
    <row r="1103" s="82" customFormat="true" ht="18.55" hidden="false" customHeight="false" outlineLevel="0" collapsed="false">
      <c r="A1103" s="119"/>
      <c r="B1103" s="120"/>
      <c r="C1103" s="119"/>
      <c r="D1103" s="119"/>
      <c r="E1103" s="121" t="s">
        <v>1181</v>
      </c>
      <c r="F1103" s="122"/>
      <c r="G1103" s="123" t="n">
        <f aca="false">H1096+H1097+H1098+H1099+H1100+H1101+H1102</f>
        <v>0</v>
      </c>
      <c r="H1103" s="123" t="n">
        <f aca="false">TRUNC(G1103,2)</f>
        <v>0</v>
      </c>
      <c r="I1103" s="123" t="n">
        <f aca="false">I1095</f>
        <v>0</v>
      </c>
    </row>
    <row r="1104" s="82" customFormat="true" ht="18.55" hidden="false" customHeight="false" outlineLevel="0" collapsed="false">
      <c r="A1104" s="119"/>
      <c r="B1104" s="120"/>
      <c r="C1104" s="119"/>
      <c r="D1104" s="119"/>
      <c r="E1104" s="128" t="s">
        <v>1168</v>
      </c>
      <c r="F1104" s="129"/>
      <c r="G1104" s="130" t="n">
        <f aca="false">H1094+H1103</f>
        <v>0</v>
      </c>
      <c r="H1104" s="130" t="n">
        <f aca="false">TRUNC(G1104,2)</f>
        <v>0</v>
      </c>
      <c r="I1104" s="130" t="n">
        <f aca="false">I1085</f>
        <v>0</v>
      </c>
    </row>
    <row r="1105" s="82" customFormat="true" ht="18.55" hidden="false" customHeight="false" outlineLevel="0" collapsed="false">
      <c r="A1105" s="119"/>
      <c r="B1105" s="120"/>
      <c r="C1105" s="119"/>
      <c r="D1105" s="119"/>
      <c r="E1105" s="138" t="s">
        <v>118</v>
      </c>
      <c r="F1105" s="139"/>
      <c r="G1105" s="140" t="n">
        <f aca="false">H1104</f>
        <v>0</v>
      </c>
      <c r="H1105" s="140" t="n">
        <f aca="false">TRUNC(G1105,2)</f>
        <v>0</v>
      </c>
      <c r="I1105" s="140" t="n">
        <f aca="false">I1084</f>
        <v>0</v>
      </c>
    </row>
    <row r="1106" s="82" customFormat="true" ht="18.55" hidden="false" customHeight="false" outlineLevel="0" collapsed="false">
      <c r="A1106" s="101" t="s">
        <v>120</v>
      </c>
      <c r="B1106" s="101"/>
      <c r="C1106" s="101" t="s">
        <v>144</v>
      </c>
      <c r="D1106" s="102"/>
      <c r="E1106" s="103" t="s">
        <v>121</v>
      </c>
      <c r="F1106" s="102"/>
      <c r="G1106" s="104" t="n">
        <f aca="false">G1163</f>
        <v>0</v>
      </c>
      <c r="H1106" s="104" t="n">
        <f aca="false">TRUNC(G1106,2)</f>
        <v>0</v>
      </c>
      <c r="I1106" s="104" t="n">
        <f aca="false">+I1107+I1117+I1130+I1133+I1160</f>
        <v>0</v>
      </c>
    </row>
    <row r="1107" customFormat="false" ht="18.55" hidden="false" customHeight="false" outlineLevel="0" collapsed="false">
      <c r="A1107" s="105" t="s">
        <v>1190</v>
      </c>
      <c r="B1107" s="105"/>
      <c r="C1107" s="105" t="s">
        <v>144</v>
      </c>
      <c r="D1107" s="106"/>
      <c r="E1107" s="107" t="s">
        <v>1191</v>
      </c>
      <c r="F1107" s="106"/>
      <c r="G1107" s="108" t="n">
        <f aca="false">G1116</f>
        <v>0</v>
      </c>
      <c r="H1107" s="108" t="n">
        <f aca="false">TRUNC(G1107,2)</f>
        <v>0</v>
      </c>
      <c r="I1107" s="108" t="n">
        <f aca="false">SUM(I1108:I1115)</f>
        <v>0</v>
      </c>
      <c r="M1107" s="82"/>
    </row>
    <row r="1108" customFormat="false" ht="18.55" hidden="false" customHeight="false" outlineLevel="0" collapsed="false">
      <c r="A1108" s="113" t="s">
        <v>1192</v>
      </c>
      <c r="B1108" s="113" t="s">
        <v>161</v>
      </c>
      <c r="C1108" s="114" t="s">
        <v>150</v>
      </c>
      <c r="D1108" s="114" t="s">
        <v>151</v>
      </c>
      <c r="E1108" s="115" t="s">
        <v>1193</v>
      </c>
      <c r="F1108" s="116" t="n">
        <v>31</v>
      </c>
      <c r="G1108" s="117"/>
      <c r="H1108" s="118" t="n">
        <f aca="false">TRUNC(F1108*G1108,2)</f>
        <v>0</v>
      </c>
      <c r="I1108" s="118" t="n">
        <f aca="false">TRUNC((1+'BDI '!$F$30)*H1108,2)</f>
        <v>0</v>
      </c>
      <c r="J1108" s="85"/>
      <c r="M1108" s="82"/>
    </row>
    <row r="1109" customFormat="false" ht="18.55" hidden="false" customHeight="false" outlineLevel="0" collapsed="false">
      <c r="A1109" s="113" t="s">
        <v>1194</v>
      </c>
      <c r="B1109" s="113" t="s">
        <v>161</v>
      </c>
      <c r="C1109" s="114" t="s">
        <v>150</v>
      </c>
      <c r="D1109" s="114" t="s">
        <v>151</v>
      </c>
      <c r="E1109" s="115" t="s">
        <v>1195</v>
      </c>
      <c r="F1109" s="116" t="n">
        <v>5</v>
      </c>
      <c r="G1109" s="117"/>
      <c r="H1109" s="118" t="n">
        <f aca="false">TRUNC(F1109*G1109,2)</f>
        <v>0</v>
      </c>
      <c r="I1109" s="118" t="n">
        <f aca="false">TRUNC((1+'BDI '!$F$30)*H1109,2)</f>
        <v>0</v>
      </c>
      <c r="M1109" s="82"/>
    </row>
    <row r="1110" customFormat="false" ht="18.55" hidden="false" customHeight="false" outlineLevel="0" collapsed="false">
      <c r="A1110" s="113" t="s">
        <v>1196</v>
      </c>
      <c r="B1110" s="113" t="s">
        <v>161</v>
      </c>
      <c r="C1110" s="114" t="s">
        <v>150</v>
      </c>
      <c r="D1110" s="114" t="s">
        <v>151</v>
      </c>
      <c r="E1110" s="115" t="s">
        <v>1197</v>
      </c>
      <c r="F1110" s="116" t="n">
        <v>9</v>
      </c>
      <c r="G1110" s="117"/>
      <c r="H1110" s="118" t="n">
        <f aca="false">TRUNC(F1110*G1110,2)</f>
        <v>0</v>
      </c>
      <c r="I1110" s="118" t="n">
        <f aca="false">TRUNC((1+'BDI '!$F$30)*H1110,2)</f>
        <v>0</v>
      </c>
      <c r="M1110" s="82"/>
    </row>
    <row r="1111" customFormat="false" ht="18.55" hidden="false" customHeight="false" outlineLevel="0" collapsed="false">
      <c r="A1111" s="113" t="s">
        <v>1198</v>
      </c>
      <c r="B1111" s="113" t="s">
        <v>161</v>
      </c>
      <c r="C1111" s="114" t="s">
        <v>150</v>
      </c>
      <c r="D1111" s="114" t="s">
        <v>151</v>
      </c>
      <c r="E1111" s="115" t="s">
        <v>1199</v>
      </c>
      <c r="F1111" s="116" t="n">
        <v>11</v>
      </c>
      <c r="G1111" s="117"/>
      <c r="H1111" s="118" t="n">
        <f aca="false">TRUNC(F1111*G1111,2)</f>
        <v>0</v>
      </c>
      <c r="I1111" s="118" t="n">
        <f aca="false">TRUNC((1+'BDI '!$F$30)*H1111,2)</f>
        <v>0</v>
      </c>
      <c r="M1111" s="82"/>
    </row>
    <row r="1112" customFormat="false" ht="18.55" hidden="false" customHeight="false" outlineLevel="0" collapsed="false">
      <c r="A1112" s="113" t="s">
        <v>1200</v>
      </c>
      <c r="B1112" s="113" t="s">
        <v>161</v>
      </c>
      <c r="C1112" s="114" t="s">
        <v>150</v>
      </c>
      <c r="D1112" s="114" t="s">
        <v>151</v>
      </c>
      <c r="E1112" s="115" t="s">
        <v>1201</v>
      </c>
      <c r="F1112" s="116" t="n">
        <v>21</v>
      </c>
      <c r="G1112" s="117"/>
      <c r="H1112" s="118" t="n">
        <f aca="false">TRUNC(F1112*G1112,2)</f>
        <v>0</v>
      </c>
      <c r="I1112" s="118" t="n">
        <f aca="false">TRUNC((1+'BDI '!$F$30)*H1112,2)</f>
        <v>0</v>
      </c>
      <c r="M1112" s="82"/>
    </row>
    <row r="1113" customFormat="false" ht="18.55" hidden="false" customHeight="false" outlineLevel="0" collapsed="false">
      <c r="A1113" s="113" t="s">
        <v>1202</v>
      </c>
      <c r="B1113" s="113" t="s">
        <v>161</v>
      </c>
      <c r="C1113" s="114" t="s">
        <v>150</v>
      </c>
      <c r="D1113" s="114" t="s">
        <v>151</v>
      </c>
      <c r="E1113" s="115" t="s">
        <v>1203</v>
      </c>
      <c r="F1113" s="116" t="n">
        <v>9</v>
      </c>
      <c r="G1113" s="117"/>
      <c r="H1113" s="118" t="n">
        <f aca="false">TRUNC(F1113*G1113,2)</f>
        <v>0</v>
      </c>
      <c r="I1113" s="118" t="n">
        <f aca="false">TRUNC((1+'BDI '!$F$30)*H1113,2)</f>
        <v>0</v>
      </c>
      <c r="M1113" s="82"/>
    </row>
    <row r="1114" customFormat="false" ht="18.55" hidden="false" customHeight="false" outlineLevel="0" collapsed="false">
      <c r="A1114" s="113" t="s">
        <v>1204</v>
      </c>
      <c r="B1114" s="113" t="s">
        <v>161</v>
      </c>
      <c r="C1114" s="114" t="s">
        <v>150</v>
      </c>
      <c r="D1114" s="114" t="s">
        <v>151</v>
      </c>
      <c r="E1114" s="115" t="s">
        <v>1205</v>
      </c>
      <c r="F1114" s="116" t="n">
        <v>9</v>
      </c>
      <c r="G1114" s="117"/>
      <c r="H1114" s="118" t="n">
        <f aca="false">TRUNC(F1114*G1114,2)</f>
        <v>0</v>
      </c>
      <c r="I1114" s="118" t="n">
        <f aca="false">TRUNC((1+'BDI '!$F$30)*H1114,2)</f>
        <v>0</v>
      </c>
      <c r="M1114" s="82"/>
    </row>
    <row r="1115" customFormat="false" ht="18.55" hidden="false" customHeight="false" outlineLevel="0" collapsed="false">
      <c r="A1115" s="113" t="s">
        <v>1206</v>
      </c>
      <c r="B1115" s="113" t="s">
        <v>161</v>
      </c>
      <c r="C1115" s="114" t="s">
        <v>150</v>
      </c>
      <c r="D1115" s="114" t="s">
        <v>151</v>
      </c>
      <c r="E1115" s="115" t="s">
        <v>1207</v>
      </c>
      <c r="F1115" s="116" t="n">
        <v>7</v>
      </c>
      <c r="G1115" s="117"/>
      <c r="H1115" s="118" t="n">
        <f aca="false">TRUNC(F1115*G1115,2)</f>
        <v>0</v>
      </c>
      <c r="I1115" s="118" t="n">
        <f aca="false">TRUNC((1+'BDI '!$F$30)*H1115,2)</f>
        <v>0</v>
      </c>
      <c r="M1115" s="82"/>
    </row>
    <row r="1116" customFormat="false" ht="18.55" hidden="false" customHeight="false" outlineLevel="0" collapsed="false">
      <c r="A1116" s="119"/>
      <c r="B1116" s="120"/>
      <c r="C1116" s="119"/>
      <c r="D1116" s="119"/>
      <c r="E1116" s="128" t="s">
        <v>1190</v>
      </c>
      <c r="F1116" s="129"/>
      <c r="G1116" s="130" t="n">
        <f aca="false">H1108+H1109+H1110+H1111+H1112+H1113+H1114+H1115</f>
        <v>0</v>
      </c>
      <c r="H1116" s="130" t="n">
        <f aca="false">TRUNC(G1116,2)</f>
        <v>0</v>
      </c>
      <c r="I1116" s="130" t="n">
        <f aca="false">I1107</f>
        <v>0</v>
      </c>
      <c r="M1116" s="82"/>
    </row>
    <row r="1117" customFormat="false" ht="18.55" hidden="false" customHeight="false" outlineLevel="0" collapsed="false">
      <c r="A1117" s="105" t="s">
        <v>1208</v>
      </c>
      <c r="B1117" s="105"/>
      <c r="C1117" s="105" t="s">
        <v>144</v>
      </c>
      <c r="D1117" s="106"/>
      <c r="E1117" s="107" t="s">
        <v>1209</v>
      </c>
      <c r="F1117" s="106"/>
      <c r="G1117" s="108" t="n">
        <f aca="false">G1129</f>
        <v>0</v>
      </c>
      <c r="H1117" s="108" t="n">
        <f aca="false">TRUNC(G1117,2)</f>
        <v>0</v>
      </c>
      <c r="I1117" s="108" t="n">
        <f aca="false">SUM(I1118:I1128)</f>
        <v>0</v>
      </c>
      <c r="M1117" s="82"/>
    </row>
    <row r="1118" customFormat="false" ht="18.55" hidden="false" customHeight="false" outlineLevel="0" collapsed="false">
      <c r="A1118" s="113" t="s">
        <v>1210</v>
      </c>
      <c r="B1118" s="113" t="s">
        <v>161</v>
      </c>
      <c r="C1118" s="114" t="s">
        <v>150</v>
      </c>
      <c r="D1118" s="114" t="s">
        <v>151</v>
      </c>
      <c r="E1118" s="115" t="s">
        <v>1211</v>
      </c>
      <c r="F1118" s="116" t="n">
        <v>98</v>
      </c>
      <c r="G1118" s="117"/>
      <c r="H1118" s="118" t="n">
        <f aca="false">TRUNC(F1118*G1118,2)</f>
        <v>0</v>
      </c>
      <c r="I1118" s="118" t="n">
        <f aca="false">TRUNC((1+'BDI '!$F$30)*H1118,2)</f>
        <v>0</v>
      </c>
      <c r="M1118" s="82"/>
    </row>
    <row r="1119" customFormat="false" ht="18.55" hidden="false" customHeight="false" outlineLevel="0" collapsed="false">
      <c r="A1119" s="113" t="s">
        <v>1212</v>
      </c>
      <c r="B1119" s="113" t="s">
        <v>161</v>
      </c>
      <c r="C1119" s="114" t="s">
        <v>150</v>
      </c>
      <c r="D1119" s="114" t="s">
        <v>151</v>
      </c>
      <c r="E1119" s="115" t="s">
        <v>1213</v>
      </c>
      <c r="F1119" s="116" t="n">
        <v>10</v>
      </c>
      <c r="G1119" s="117"/>
      <c r="H1119" s="118" t="n">
        <f aca="false">TRUNC(F1119*G1119,2)</f>
        <v>0</v>
      </c>
      <c r="I1119" s="118" t="n">
        <f aca="false">TRUNC((1+'BDI '!$F$30)*H1119,2)</f>
        <v>0</v>
      </c>
      <c r="M1119" s="82"/>
    </row>
    <row r="1120" customFormat="false" ht="18.55" hidden="false" customHeight="false" outlineLevel="0" collapsed="false">
      <c r="A1120" s="113" t="s">
        <v>1214</v>
      </c>
      <c r="B1120" s="113" t="s">
        <v>161</v>
      </c>
      <c r="C1120" s="114" t="s">
        <v>150</v>
      </c>
      <c r="D1120" s="114" t="s">
        <v>151</v>
      </c>
      <c r="E1120" s="115" t="s">
        <v>1215</v>
      </c>
      <c r="F1120" s="116" t="n">
        <v>2</v>
      </c>
      <c r="G1120" s="117"/>
      <c r="H1120" s="118" t="n">
        <f aca="false">TRUNC(F1120*G1120,2)</f>
        <v>0</v>
      </c>
      <c r="I1120" s="118" t="n">
        <f aca="false">TRUNC((1+'BDI '!$F$30)*H1120,2)</f>
        <v>0</v>
      </c>
      <c r="M1120" s="82"/>
    </row>
    <row r="1121" customFormat="false" ht="18.55" hidden="false" customHeight="false" outlineLevel="0" collapsed="false">
      <c r="A1121" s="113" t="s">
        <v>1216</v>
      </c>
      <c r="B1121" s="113" t="s">
        <v>161</v>
      </c>
      <c r="C1121" s="114" t="s">
        <v>150</v>
      </c>
      <c r="D1121" s="114" t="s">
        <v>151</v>
      </c>
      <c r="E1121" s="115" t="s">
        <v>1217</v>
      </c>
      <c r="F1121" s="116" t="n">
        <v>10</v>
      </c>
      <c r="G1121" s="117"/>
      <c r="H1121" s="118" t="n">
        <f aca="false">TRUNC(F1121*G1121,2)</f>
        <v>0</v>
      </c>
      <c r="I1121" s="118" t="n">
        <f aca="false">TRUNC((1+'BDI '!$F$30)*H1121,2)</f>
        <v>0</v>
      </c>
      <c r="M1121" s="82"/>
    </row>
    <row r="1122" customFormat="false" ht="18.55" hidden="false" customHeight="false" outlineLevel="0" collapsed="false">
      <c r="A1122" s="113" t="s">
        <v>1218</v>
      </c>
      <c r="B1122" s="113" t="s">
        <v>161</v>
      </c>
      <c r="C1122" s="114" t="s">
        <v>150</v>
      </c>
      <c r="D1122" s="114" t="s">
        <v>151</v>
      </c>
      <c r="E1122" s="115" t="s">
        <v>1219</v>
      </c>
      <c r="F1122" s="116" t="n">
        <v>10</v>
      </c>
      <c r="G1122" s="117"/>
      <c r="H1122" s="118" t="n">
        <f aca="false">TRUNC(F1122*G1122,2)</f>
        <v>0</v>
      </c>
      <c r="I1122" s="118" t="n">
        <f aca="false">TRUNC((1+'BDI '!$F$30)*H1122,2)</f>
        <v>0</v>
      </c>
      <c r="M1122" s="82"/>
    </row>
    <row r="1123" customFormat="false" ht="18.55" hidden="false" customHeight="false" outlineLevel="0" collapsed="false">
      <c r="A1123" s="113" t="s">
        <v>1220</v>
      </c>
      <c r="B1123" s="113" t="s">
        <v>161</v>
      </c>
      <c r="C1123" s="114" t="s">
        <v>150</v>
      </c>
      <c r="D1123" s="114" t="s">
        <v>173</v>
      </c>
      <c r="E1123" s="115" t="s">
        <v>1221</v>
      </c>
      <c r="F1123" s="116" t="n">
        <v>746.82</v>
      </c>
      <c r="G1123" s="117"/>
      <c r="H1123" s="118" t="n">
        <f aca="false">TRUNC(F1123*G1123,2)</f>
        <v>0</v>
      </c>
      <c r="I1123" s="118" t="n">
        <f aca="false">TRUNC((1+'BDI '!$F$30)*H1123,2)</f>
        <v>0</v>
      </c>
      <c r="M1123" s="82"/>
    </row>
    <row r="1124" customFormat="false" ht="18.55" hidden="false" customHeight="false" outlineLevel="0" collapsed="false">
      <c r="A1124" s="113" t="s">
        <v>1222</v>
      </c>
      <c r="B1124" s="113" t="s">
        <v>161</v>
      </c>
      <c r="C1124" s="114" t="s">
        <v>150</v>
      </c>
      <c r="D1124" s="114" t="s">
        <v>151</v>
      </c>
      <c r="E1124" s="115" t="s">
        <v>1223</v>
      </c>
      <c r="F1124" s="116" t="n">
        <v>356.01</v>
      </c>
      <c r="G1124" s="117"/>
      <c r="H1124" s="118" t="n">
        <f aca="false">TRUNC(F1124*G1124,2)</f>
        <v>0</v>
      </c>
      <c r="I1124" s="118" t="n">
        <f aca="false">TRUNC((1+'BDI '!$F$30)*H1124,2)</f>
        <v>0</v>
      </c>
      <c r="M1124" s="82"/>
    </row>
    <row r="1125" customFormat="false" ht="18.55" hidden="false" customHeight="false" outlineLevel="0" collapsed="false">
      <c r="A1125" s="113" t="n">
        <v>95746</v>
      </c>
      <c r="B1125" s="113" t="s">
        <v>149</v>
      </c>
      <c r="C1125" s="114" t="s">
        <v>150</v>
      </c>
      <c r="D1125" s="114" t="s">
        <v>173</v>
      </c>
      <c r="E1125" s="115" t="s">
        <v>1224</v>
      </c>
      <c r="F1125" s="116" t="n">
        <v>746.82</v>
      </c>
      <c r="G1125" s="117"/>
      <c r="H1125" s="118" t="n">
        <f aca="false">TRUNC(F1125*G1125,2)</f>
        <v>0</v>
      </c>
      <c r="I1125" s="118" t="n">
        <f aca="false">TRUNC((1+'BDI '!$F$30)*H1125,2)</f>
        <v>0</v>
      </c>
      <c r="M1125" s="82"/>
    </row>
    <row r="1126" customFormat="false" ht="18.55" hidden="false" customHeight="false" outlineLevel="0" collapsed="false">
      <c r="A1126" s="113" t="n">
        <v>95754</v>
      </c>
      <c r="B1126" s="113" t="s">
        <v>149</v>
      </c>
      <c r="C1126" s="114" t="s">
        <v>150</v>
      </c>
      <c r="D1126" s="114" t="s">
        <v>151</v>
      </c>
      <c r="E1126" s="115" t="s">
        <v>1225</v>
      </c>
      <c r="F1126" s="116" t="n">
        <v>116</v>
      </c>
      <c r="G1126" s="117"/>
      <c r="H1126" s="118" t="n">
        <f aca="false">TRUNC(F1126*G1126,2)</f>
        <v>0</v>
      </c>
      <c r="I1126" s="118" t="n">
        <f aca="false">TRUNC((1+'BDI '!$F$30)*H1126,2)</f>
        <v>0</v>
      </c>
      <c r="M1126" s="82"/>
    </row>
    <row r="1127" customFormat="false" ht="18.55" hidden="false" customHeight="false" outlineLevel="0" collapsed="false">
      <c r="A1127" s="113" t="n">
        <v>95796</v>
      </c>
      <c r="B1127" s="113" t="s">
        <v>149</v>
      </c>
      <c r="C1127" s="114" t="s">
        <v>150</v>
      </c>
      <c r="D1127" s="114" t="s">
        <v>151</v>
      </c>
      <c r="E1127" s="115" t="s">
        <v>1226</v>
      </c>
      <c r="F1127" s="116" t="n">
        <v>33</v>
      </c>
      <c r="G1127" s="117"/>
      <c r="H1127" s="118" t="n">
        <f aca="false">TRUNC(F1127*G1127,2)</f>
        <v>0</v>
      </c>
      <c r="I1127" s="118" t="n">
        <f aca="false">TRUNC((1+'BDI '!$F$30)*H1127,2)</f>
        <v>0</v>
      </c>
      <c r="M1127" s="82"/>
    </row>
    <row r="1128" customFormat="false" ht="18.55" hidden="false" customHeight="false" outlineLevel="0" collapsed="false">
      <c r="A1128" s="113" t="n">
        <v>95802</v>
      </c>
      <c r="B1128" s="113" t="s">
        <v>149</v>
      </c>
      <c r="C1128" s="114" t="s">
        <v>150</v>
      </c>
      <c r="D1128" s="114" t="s">
        <v>151</v>
      </c>
      <c r="E1128" s="115" t="s">
        <v>1227</v>
      </c>
      <c r="F1128" s="116" t="n">
        <v>6</v>
      </c>
      <c r="G1128" s="117"/>
      <c r="H1128" s="118" t="n">
        <f aca="false">TRUNC(F1128*G1128,2)</f>
        <v>0</v>
      </c>
      <c r="I1128" s="118" t="n">
        <f aca="false">TRUNC((1+'BDI '!$F$30)*H1128,2)</f>
        <v>0</v>
      </c>
      <c r="M1128" s="82"/>
    </row>
    <row r="1129" customFormat="false" ht="18.55" hidden="false" customHeight="false" outlineLevel="0" collapsed="false">
      <c r="A1129" s="119"/>
      <c r="B1129" s="120"/>
      <c r="C1129" s="119"/>
      <c r="D1129" s="119"/>
      <c r="E1129" s="128" t="s">
        <v>1208</v>
      </c>
      <c r="F1129" s="129"/>
      <c r="G1129" s="130" t="n">
        <f aca="false">H1118+H1119+H1120+H1121+H1122+H1123+H1124+H1125+H1126+H1127+H1128</f>
        <v>0</v>
      </c>
      <c r="H1129" s="130" t="n">
        <f aca="false">TRUNC(G1129,2)</f>
        <v>0</v>
      </c>
      <c r="I1129" s="130" t="n">
        <f aca="false">I1117</f>
        <v>0</v>
      </c>
      <c r="M1129" s="82"/>
    </row>
    <row r="1130" customFormat="false" ht="18.55" hidden="false" customHeight="false" outlineLevel="0" collapsed="false">
      <c r="A1130" s="105" t="s">
        <v>1228</v>
      </c>
      <c r="B1130" s="105"/>
      <c r="C1130" s="105" t="s">
        <v>144</v>
      </c>
      <c r="D1130" s="106"/>
      <c r="E1130" s="107" t="s">
        <v>1229</v>
      </c>
      <c r="F1130" s="106"/>
      <c r="G1130" s="108" t="n">
        <f aca="false">G1132</f>
        <v>0</v>
      </c>
      <c r="H1130" s="108" t="n">
        <f aca="false">TRUNC(G1130,2)</f>
        <v>0</v>
      </c>
      <c r="I1130" s="108" t="n">
        <f aca="false">I1131</f>
        <v>0</v>
      </c>
      <c r="M1130" s="82"/>
    </row>
    <row r="1131" customFormat="false" ht="18.55" hidden="false" customHeight="false" outlineLevel="0" collapsed="false">
      <c r="A1131" s="113" t="n">
        <v>97599</v>
      </c>
      <c r="B1131" s="113" t="s">
        <v>149</v>
      </c>
      <c r="C1131" s="114" t="s">
        <v>150</v>
      </c>
      <c r="D1131" s="114" t="s">
        <v>151</v>
      </c>
      <c r="E1131" s="115" t="s">
        <v>1230</v>
      </c>
      <c r="F1131" s="116" t="n">
        <v>38</v>
      </c>
      <c r="G1131" s="117"/>
      <c r="H1131" s="118" t="n">
        <f aca="false">TRUNC(F1131*G1131,2)</f>
        <v>0</v>
      </c>
      <c r="I1131" s="118" t="n">
        <f aca="false">TRUNC((1+'BDI '!$F$30)*H1131,2)</f>
        <v>0</v>
      </c>
      <c r="M1131" s="82"/>
    </row>
    <row r="1132" customFormat="false" ht="18.55" hidden="false" customHeight="false" outlineLevel="0" collapsed="false">
      <c r="A1132" s="119"/>
      <c r="B1132" s="120"/>
      <c r="C1132" s="119"/>
      <c r="D1132" s="119"/>
      <c r="E1132" s="128" t="s">
        <v>1228</v>
      </c>
      <c r="F1132" s="129"/>
      <c r="G1132" s="130" t="n">
        <f aca="false">H1131</f>
        <v>0</v>
      </c>
      <c r="H1132" s="130" t="n">
        <f aca="false">TRUNC(G1132,2)</f>
        <v>0</v>
      </c>
      <c r="I1132" s="130" t="n">
        <f aca="false">I1130</f>
        <v>0</v>
      </c>
      <c r="M1132" s="82"/>
    </row>
    <row r="1133" customFormat="false" ht="18.55" hidden="false" customHeight="false" outlineLevel="0" collapsed="false">
      <c r="A1133" s="105" t="s">
        <v>1231</v>
      </c>
      <c r="B1133" s="105"/>
      <c r="C1133" s="105" t="s">
        <v>144</v>
      </c>
      <c r="D1133" s="106"/>
      <c r="E1133" s="107" t="s">
        <v>1232</v>
      </c>
      <c r="F1133" s="106"/>
      <c r="G1133" s="108" t="n">
        <f aca="false">G1159</f>
        <v>0</v>
      </c>
      <c r="H1133" s="108" t="n">
        <f aca="false">TRUNC(G1133,2)</f>
        <v>0</v>
      </c>
      <c r="I1133" s="108" t="n">
        <f aca="false">SUM(I1134:I1158)</f>
        <v>0</v>
      </c>
      <c r="M1133" s="82"/>
    </row>
    <row r="1134" customFormat="false" ht="18.55" hidden="false" customHeight="false" outlineLevel="0" collapsed="false">
      <c r="A1134" s="113" t="s">
        <v>1233</v>
      </c>
      <c r="B1134" s="113" t="s">
        <v>149</v>
      </c>
      <c r="C1134" s="114" t="s">
        <v>150</v>
      </c>
      <c r="D1134" s="114" t="s">
        <v>151</v>
      </c>
      <c r="E1134" s="115" t="s">
        <v>1234</v>
      </c>
      <c r="F1134" s="116" t="n">
        <v>12</v>
      </c>
      <c r="G1134" s="117"/>
      <c r="H1134" s="118" t="n">
        <f aca="false">TRUNC(F1134*G1134,2)</f>
        <v>0</v>
      </c>
      <c r="I1134" s="118" t="n">
        <f aca="false">TRUNC((1+'BDI '!$F$30)*H1134,2)</f>
        <v>0</v>
      </c>
      <c r="M1134" s="82"/>
    </row>
    <row r="1135" customFormat="false" ht="18.55" hidden="false" customHeight="false" outlineLevel="0" collapsed="false">
      <c r="A1135" s="113" t="n">
        <v>92366</v>
      </c>
      <c r="B1135" s="113" t="s">
        <v>149</v>
      </c>
      <c r="C1135" s="114" t="s">
        <v>150</v>
      </c>
      <c r="D1135" s="114" t="s">
        <v>173</v>
      </c>
      <c r="E1135" s="115" t="s">
        <v>1235</v>
      </c>
      <c r="F1135" s="116" t="n">
        <v>1.85</v>
      </c>
      <c r="G1135" s="117"/>
      <c r="H1135" s="118" t="n">
        <f aca="false">TRUNC(F1135*G1135,2)</f>
        <v>0</v>
      </c>
      <c r="I1135" s="118" t="n">
        <f aca="false">TRUNC((1+'BDI '!$F$30)*H1135,2)</f>
        <v>0</v>
      </c>
      <c r="M1135" s="82"/>
    </row>
    <row r="1136" customFormat="false" ht="18.55" hidden="false" customHeight="false" outlineLevel="0" collapsed="false">
      <c r="A1136" s="113" t="n">
        <v>92367</v>
      </c>
      <c r="B1136" s="113" t="s">
        <v>149</v>
      </c>
      <c r="C1136" s="114" t="s">
        <v>150</v>
      </c>
      <c r="D1136" s="114" t="s">
        <v>173</v>
      </c>
      <c r="E1136" s="115" t="s">
        <v>1236</v>
      </c>
      <c r="F1136" s="116" t="n">
        <v>353.84</v>
      </c>
      <c r="G1136" s="117"/>
      <c r="H1136" s="118" t="n">
        <f aca="false">TRUNC(F1136*G1136,2)</f>
        <v>0</v>
      </c>
      <c r="I1136" s="118" t="n">
        <f aca="false">TRUNC((1+'BDI '!$F$30)*H1136,2)</f>
        <v>0</v>
      </c>
      <c r="M1136" s="82"/>
    </row>
    <row r="1137" customFormat="false" ht="18.55" hidden="false" customHeight="false" outlineLevel="0" collapsed="false">
      <c r="A1137" s="113" t="n">
        <v>92368</v>
      </c>
      <c r="B1137" s="113" t="s">
        <v>149</v>
      </c>
      <c r="C1137" s="114" t="s">
        <v>150</v>
      </c>
      <c r="D1137" s="114" t="s">
        <v>173</v>
      </c>
      <c r="E1137" s="115" t="s">
        <v>1237</v>
      </c>
      <c r="F1137" s="116" t="n">
        <v>6</v>
      </c>
      <c r="G1137" s="117"/>
      <c r="H1137" s="118" t="n">
        <f aca="false">TRUNC(F1137*G1137,2)</f>
        <v>0</v>
      </c>
      <c r="I1137" s="118" t="n">
        <f aca="false">TRUNC((1+'BDI '!$F$30)*H1137,2)</f>
        <v>0</v>
      </c>
      <c r="M1137" s="82"/>
    </row>
    <row r="1138" customFormat="false" ht="18.55" hidden="false" customHeight="false" outlineLevel="0" collapsed="false">
      <c r="A1138" s="113" t="n">
        <v>92382</v>
      </c>
      <c r="B1138" s="113" t="s">
        <v>149</v>
      </c>
      <c r="C1138" s="114" t="s">
        <v>150</v>
      </c>
      <c r="D1138" s="114" t="s">
        <v>151</v>
      </c>
      <c r="E1138" s="115" t="s">
        <v>1238</v>
      </c>
      <c r="F1138" s="116" t="n">
        <v>2</v>
      </c>
      <c r="G1138" s="117"/>
      <c r="H1138" s="118" t="n">
        <f aca="false">TRUNC(F1138*G1138,2)</f>
        <v>0</v>
      </c>
      <c r="I1138" s="118" t="n">
        <f aca="false">TRUNC((1+'BDI '!$F$30)*H1138,2)</f>
        <v>0</v>
      </c>
      <c r="M1138" s="82"/>
    </row>
    <row r="1139" customFormat="false" ht="18.55" hidden="false" customHeight="false" outlineLevel="0" collapsed="false">
      <c r="A1139" s="113" t="n">
        <v>92388</v>
      </c>
      <c r="B1139" s="113" t="s">
        <v>149</v>
      </c>
      <c r="C1139" s="114" t="s">
        <v>150</v>
      </c>
      <c r="D1139" s="114" t="s">
        <v>151</v>
      </c>
      <c r="E1139" s="115" t="s">
        <v>1239</v>
      </c>
      <c r="F1139" s="116" t="n">
        <v>3</v>
      </c>
      <c r="G1139" s="117"/>
      <c r="H1139" s="118" t="n">
        <f aca="false">TRUNC(F1139*G1139,2)</f>
        <v>0</v>
      </c>
      <c r="I1139" s="118" t="n">
        <f aca="false">TRUNC((1+'BDI '!$F$30)*H1139,2)</f>
        <v>0</v>
      </c>
      <c r="M1139" s="82"/>
    </row>
    <row r="1140" customFormat="false" ht="18.55" hidden="false" customHeight="false" outlineLevel="0" collapsed="false">
      <c r="A1140" s="113" t="n">
        <v>92390</v>
      </c>
      <c r="B1140" s="113" t="s">
        <v>149</v>
      </c>
      <c r="C1140" s="114" t="s">
        <v>150</v>
      </c>
      <c r="D1140" s="114" t="s">
        <v>151</v>
      </c>
      <c r="E1140" s="115" t="s">
        <v>1240</v>
      </c>
      <c r="F1140" s="116" t="n">
        <v>34</v>
      </c>
      <c r="G1140" s="117"/>
      <c r="H1140" s="118" t="n">
        <f aca="false">TRUNC(F1140*G1140,2)</f>
        <v>0</v>
      </c>
      <c r="I1140" s="118" t="n">
        <f aca="false">TRUNC((1+'BDI '!$F$30)*H1140,2)</f>
        <v>0</v>
      </c>
      <c r="M1140" s="82"/>
    </row>
    <row r="1141" customFormat="false" ht="18.55" hidden="false" customHeight="false" outlineLevel="0" collapsed="false">
      <c r="A1141" s="113" t="n">
        <v>92636</v>
      </c>
      <c r="B1141" s="113" t="s">
        <v>149</v>
      </c>
      <c r="C1141" s="114" t="s">
        <v>150</v>
      </c>
      <c r="D1141" s="114" t="s">
        <v>151</v>
      </c>
      <c r="E1141" s="115" t="s">
        <v>1241</v>
      </c>
      <c r="F1141" s="116" t="n">
        <v>3</v>
      </c>
      <c r="G1141" s="117"/>
      <c r="H1141" s="118" t="n">
        <f aca="false">TRUNC(F1141*G1141,2)</f>
        <v>0</v>
      </c>
      <c r="I1141" s="118" t="n">
        <f aca="false">TRUNC((1+'BDI '!$F$30)*H1141,2)</f>
        <v>0</v>
      </c>
      <c r="M1141" s="82"/>
    </row>
    <row r="1142" customFormat="false" ht="18.55" hidden="false" customHeight="false" outlineLevel="0" collapsed="false">
      <c r="A1142" s="113" t="n">
        <v>92378</v>
      </c>
      <c r="B1142" s="113" t="s">
        <v>149</v>
      </c>
      <c r="C1142" s="114" t="s">
        <v>150</v>
      </c>
      <c r="D1142" s="114" t="s">
        <v>151</v>
      </c>
      <c r="E1142" s="115" t="s">
        <v>1242</v>
      </c>
      <c r="F1142" s="116" t="n">
        <v>35</v>
      </c>
      <c r="G1142" s="117"/>
      <c r="H1142" s="118" t="n">
        <f aca="false">TRUNC(F1142*G1142,2)</f>
        <v>0</v>
      </c>
      <c r="I1142" s="118" t="n">
        <f aca="false">TRUNC((1+'BDI '!$F$30)*H1142,2)</f>
        <v>0</v>
      </c>
      <c r="M1142" s="82"/>
    </row>
    <row r="1143" customFormat="false" ht="18.55" hidden="false" customHeight="false" outlineLevel="0" collapsed="false">
      <c r="A1143" s="113" t="n">
        <v>92377</v>
      </c>
      <c r="B1143" s="113" t="s">
        <v>149</v>
      </c>
      <c r="C1143" s="114" t="s">
        <v>150</v>
      </c>
      <c r="D1143" s="114" t="s">
        <v>151</v>
      </c>
      <c r="E1143" s="115" t="s">
        <v>1243</v>
      </c>
      <c r="F1143" s="116" t="n">
        <v>12</v>
      </c>
      <c r="G1143" s="117"/>
      <c r="H1143" s="118" t="n">
        <f aca="false">TRUNC(F1143*G1143,2)</f>
        <v>0</v>
      </c>
      <c r="I1143" s="118" t="n">
        <f aca="false">TRUNC((1+'BDI '!$F$30)*H1143,2)</f>
        <v>0</v>
      </c>
      <c r="M1143" s="82"/>
    </row>
    <row r="1144" customFormat="false" ht="18.55" hidden="false" customHeight="false" outlineLevel="0" collapsed="false">
      <c r="A1144" s="113" t="n">
        <v>92640</v>
      </c>
      <c r="B1144" s="113" t="s">
        <v>149</v>
      </c>
      <c r="C1144" s="114" t="s">
        <v>150</v>
      </c>
      <c r="D1144" s="114" t="s">
        <v>151</v>
      </c>
      <c r="E1144" s="115" t="s">
        <v>1244</v>
      </c>
      <c r="F1144" s="116" t="n">
        <v>1</v>
      </c>
      <c r="G1144" s="117"/>
      <c r="H1144" s="118" t="n">
        <f aca="false">TRUNC(F1144*G1144,2)</f>
        <v>0</v>
      </c>
      <c r="I1144" s="118" t="n">
        <f aca="false">TRUNC((1+'BDI '!$F$30)*H1144,2)</f>
        <v>0</v>
      </c>
      <c r="M1144" s="82"/>
    </row>
    <row r="1145" customFormat="false" ht="18.55" hidden="false" customHeight="false" outlineLevel="0" collapsed="false">
      <c r="A1145" s="113" t="n">
        <v>92642</v>
      </c>
      <c r="B1145" s="113" t="s">
        <v>149</v>
      </c>
      <c r="C1145" s="114" t="s">
        <v>150</v>
      </c>
      <c r="D1145" s="114" t="s">
        <v>151</v>
      </c>
      <c r="E1145" s="115" t="s">
        <v>1245</v>
      </c>
      <c r="F1145" s="116" t="n">
        <v>10</v>
      </c>
      <c r="G1145" s="117"/>
      <c r="H1145" s="118" t="n">
        <f aca="false">TRUNC(F1145*G1145,2)</f>
        <v>0</v>
      </c>
      <c r="I1145" s="118" t="n">
        <f aca="false">TRUNC((1+'BDI '!$F$30)*H1145,2)</f>
        <v>0</v>
      </c>
      <c r="M1145" s="82"/>
    </row>
    <row r="1146" customFormat="false" ht="18.55" hidden="false" customHeight="false" outlineLevel="0" collapsed="false">
      <c r="A1146" s="113" t="s">
        <v>1246</v>
      </c>
      <c r="B1146" s="113" t="s">
        <v>161</v>
      </c>
      <c r="C1146" s="114" t="s">
        <v>150</v>
      </c>
      <c r="D1146" s="114" t="s">
        <v>151</v>
      </c>
      <c r="E1146" s="115" t="s">
        <v>1247</v>
      </c>
      <c r="F1146" s="116" t="n">
        <v>1</v>
      </c>
      <c r="G1146" s="117"/>
      <c r="H1146" s="118" t="n">
        <f aca="false">TRUNC(F1146*G1146,2)</f>
        <v>0</v>
      </c>
      <c r="I1146" s="118" t="n">
        <f aca="false">TRUNC((1+'BDI '!$F$30)*H1146,2)</f>
        <v>0</v>
      </c>
      <c r="M1146" s="82"/>
    </row>
    <row r="1147" customFormat="false" ht="18.55" hidden="false" customHeight="false" outlineLevel="0" collapsed="false">
      <c r="A1147" s="113" t="s">
        <v>1248</v>
      </c>
      <c r="B1147" s="113" t="s">
        <v>161</v>
      </c>
      <c r="C1147" s="114" t="s">
        <v>150</v>
      </c>
      <c r="D1147" s="114" t="s">
        <v>151</v>
      </c>
      <c r="E1147" s="115" t="s">
        <v>1249</v>
      </c>
      <c r="F1147" s="116" t="n">
        <v>1</v>
      </c>
      <c r="G1147" s="117"/>
      <c r="H1147" s="118" t="n">
        <f aca="false">TRUNC(F1147*G1147,2)</f>
        <v>0</v>
      </c>
      <c r="I1147" s="118" t="n">
        <f aca="false">TRUNC((1+'BDI '!$F$30)*H1147,2)</f>
        <v>0</v>
      </c>
      <c r="M1147" s="82"/>
    </row>
    <row r="1148" customFormat="false" ht="18.55" hidden="false" customHeight="false" outlineLevel="0" collapsed="false">
      <c r="A1148" s="113" t="s">
        <v>1250</v>
      </c>
      <c r="B1148" s="113" t="s">
        <v>161</v>
      </c>
      <c r="C1148" s="114" t="s">
        <v>150</v>
      </c>
      <c r="D1148" s="114" t="s">
        <v>151</v>
      </c>
      <c r="E1148" s="115" t="s">
        <v>1251</v>
      </c>
      <c r="F1148" s="116" t="n">
        <v>1</v>
      </c>
      <c r="G1148" s="117"/>
      <c r="H1148" s="118" t="n">
        <f aca="false">TRUNC(F1148*G1148,2)</f>
        <v>0</v>
      </c>
      <c r="I1148" s="118" t="n">
        <f aca="false">TRUNC((1+'BDI '!$F$30)*H1148,2)</f>
        <v>0</v>
      </c>
      <c r="M1148" s="82"/>
    </row>
    <row r="1149" customFormat="false" ht="18.55" hidden="false" customHeight="false" outlineLevel="0" collapsed="false">
      <c r="A1149" s="113" t="n">
        <v>94495</v>
      </c>
      <c r="B1149" s="113" t="s">
        <v>149</v>
      </c>
      <c r="C1149" s="114" t="s">
        <v>150</v>
      </c>
      <c r="D1149" s="114" t="s">
        <v>151</v>
      </c>
      <c r="E1149" s="115" t="s">
        <v>780</v>
      </c>
      <c r="F1149" s="116" t="n">
        <v>1</v>
      </c>
      <c r="G1149" s="117"/>
      <c r="H1149" s="118" t="n">
        <f aca="false">TRUNC(F1149*G1149,2)</f>
        <v>0</v>
      </c>
      <c r="I1149" s="118" t="n">
        <f aca="false">TRUNC((1+'BDI '!$F$30)*H1149,2)</f>
        <v>0</v>
      </c>
      <c r="M1149" s="82"/>
    </row>
    <row r="1150" customFormat="false" ht="18.55" hidden="false" customHeight="false" outlineLevel="0" collapsed="false">
      <c r="A1150" s="113" t="n">
        <v>94498</v>
      </c>
      <c r="B1150" s="113" t="s">
        <v>149</v>
      </c>
      <c r="C1150" s="114" t="s">
        <v>150</v>
      </c>
      <c r="D1150" s="114" t="s">
        <v>151</v>
      </c>
      <c r="E1150" s="115" t="s">
        <v>1252</v>
      </c>
      <c r="F1150" s="116" t="n">
        <v>2</v>
      </c>
      <c r="G1150" s="117"/>
      <c r="H1150" s="118" t="n">
        <f aca="false">TRUNC(F1150*G1150,2)</f>
        <v>0</v>
      </c>
      <c r="I1150" s="118" t="n">
        <f aca="false">TRUNC((1+'BDI '!$F$30)*H1150,2)</f>
        <v>0</v>
      </c>
      <c r="M1150" s="82"/>
    </row>
    <row r="1151" customFormat="false" ht="18.55" hidden="false" customHeight="false" outlineLevel="0" collapsed="false">
      <c r="A1151" s="113" t="n">
        <v>94499</v>
      </c>
      <c r="B1151" s="113" t="s">
        <v>149</v>
      </c>
      <c r="C1151" s="114" t="s">
        <v>150</v>
      </c>
      <c r="D1151" s="114" t="s">
        <v>151</v>
      </c>
      <c r="E1151" s="115" t="s">
        <v>727</v>
      </c>
      <c r="F1151" s="116" t="n">
        <v>2</v>
      </c>
      <c r="G1151" s="117"/>
      <c r="H1151" s="118" t="n">
        <f aca="false">TRUNC(F1151*G1151,2)</f>
        <v>0</v>
      </c>
      <c r="I1151" s="118" t="n">
        <f aca="false">TRUNC((1+'BDI '!$F$30)*H1151,2)</f>
        <v>0</v>
      </c>
      <c r="M1151" s="82"/>
    </row>
    <row r="1152" customFormat="false" ht="18.55" hidden="false" customHeight="false" outlineLevel="0" collapsed="false">
      <c r="A1152" s="113" t="n">
        <v>94500</v>
      </c>
      <c r="B1152" s="113" t="s">
        <v>149</v>
      </c>
      <c r="C1152" s="114" t="s">
        <v>150</v>
      </c>
      <c r="D1152" s="114" t="s">
        <v>151</v>
      </c>
      <c r="E1152" s="115" t="s">
        <v>1253</v>
      </c>
      <c r="F1152" s="116" t="n">
        <v>1</v>
      </c>
      <c r="G1152" s="117"/>
      <c r="H1152" s="118" t="n">
        <f aca="false">TRUNC(F1152*G1152,2)</f>
        <v>0</v>
      </c>
      <c r="I1152" s="118" t="n">
        <f aca="false">TRUNC((1+'BDI '!$F$30)*H1152,2)</f>
        <v>0</v>
      </c>
      <c r="M1152" s="82"/>
    </row>
    <row r="1153" customFormat="false" ht="18.55" hidden="false" customHeight="false" outlineLevel="0" collapsed="false">
      <c r="A1153" s="113" t="n">
        <v>99623</v>
      </c>
      <c r="B1153" s="113" t="s">
        <v>149</v>
      </c>
      <c r="C1153" s="114" t="s">
        <v>150</v>
      </c>
      <c r="D1153" s="114" t="s">
        <v>151</v>
      </c>
      <c r="E1153" s="115" t="s">
        <v>1254</v>
      </c>
      <c r="F1153" s="116" t="n">
        <v>2</v>
      </c>
      <c r="G1153" s="117"/>
      <c r="H1153" s="118" t="n">
        <f aca="false">TRUNC(F1153*G1153,2)</f>
        <v>0</v>
      </c>
      <c r="I1153" s="118" t="n">
        <f aca="false">TRUNC((1+'BDI '!$F$30)*H1153,2)</f>
        <v>0</v>
      </c>
      <c r="M1153" s="82"/>
    </row>
    <row r="1154" customFormat="false" ht="18.55" hidden="false" customHeight="false" outlineLevel="0" collapsed="false">
      <c r="A1154" s="113" t="n">
        <v>99624</v>
      </c>
      <c r="B1154" s="113" t="s">
        <v>149</v>
      </c>
      <c r="C1154" s="114" t="s">
        <v>150</v>
      </c>
      <c r="D1154" s="114" t="s">
        <v>151</v>
      </c>
      <c r="E1154" s="115" t="s">
        <v>1255</v>
      </c>
      <c r="F1154" s="116" t="n">
        <v>1</v>
      </c>
      <c r="G1154" s="117"/>
      <c r="H1154" s="118" t="n">
        <f aca="false">TRUNC(F1154*G1154,2)</f>
        <v>0</v>
      </c>
      <c r="I1154" s="118" t="n">
        <f aca="false">TRUNC((1+'BDI '!$F$30)*H1154,2)</f>
        <v>0</v>
      </c>
      <c r="M1154" s="82"/>
    </row>
    <row r="1155" customFormat="false" ht="18.55" hidden="false" customHeight="false" outlineLevel="0" collapsed="false">
      <c r="A1155" s="113" t="n">
        <v>101917</v>
      </c>
      <c r="B1155" s="113" t="s">
        <v>149</v>
      </c>
      <c r="C1155" s="114" t="s">
        <v>150</v>
      </c>
      <c r="D1155" s="114" t="s">
        <v>151</v>
      </c>
      <c r="E1155" s="115" t="s">
        <v>1256</v>
      </c>
      <c r="F1155" s="116" t="n">
        <v>1</v>
      </c>
      <c r="G1155" s="117"/>
      <c r="H1155" s="118" t="n">
        <f aca="false">TRUNC(F1155*G1155,2)</f>
        <v>0</v>
      </c>
      <c r="I1155" s="118" t="n">
        <f aca="false">TRUNC((1+'BDI '!$F$30)*H1155,2)</f>
        <v>0</v>
      </c>
      <c r="M1155" s="82"/>
    </row>
    <row r="1156" customFormat="false" ht="18.55" hidden="false" customHeight="false" outlineLevel="0" collapsed="false">
      <c r="A1156" s="113" t="s">
        <v>1257</v>
      </c>
      <c r="B1156" s="113" t="s">
        <v>161</v>
      </c>
      <c r="C1156" s="114" t="s">
        <v>150</v>
      </c>
      <c r="D1156" s="114" t="s">
        <v>151</v>
      </c>
      <c r="E1156" s="115" t="s">
        <v>1258</v>
      </c>
      <c r="F1156" s="116" t="n">
        <v>2</v>
      </c>
      <c r="G1156" s="117"/>
      <c r="H1156" s="118" t="n">
        <f aca="false">TRUNC(F1156*G1156,2)</f>
        <v>0</v>
      </c>
      <c r="I1156" s="118" t="n">
        <f aca="false">TRUNC((1+'BDI '!$F$30)*H1156,2)</f>
        <v>0</v>
      </c>
      <c r="M1156" s="82"/>
    </row>
    <row r="1157" customFormat="false" ht="18.55" hidden="false" customHeight="false" outlineLevel="0" collapsed="false">
      <c r="A1157" s="113" t="s">
        <v>1259</v>
      </c>
      <c r="B1157" s="113" t="s">
        <v>161</v>
      </c>
      <c r="C1157" s="114" t="s">
        <v>150</v>
      </c>
      <c r="D1157" s="114" t="s">
        <v>151</v>
      </c>
      <c r="E1157" s="115" t="s">
        <v>1260</v>
      </c>
      <c r="F1157" s="116" t="n">
        <v>1</v>
      </c>
      <c r="G1157" s="117"/>
      <c r="H1157" s="118" t="n">
        <f aca="false">TRUNC(F1157*G1157,2)</f>
        <v>0</v>
      </c>
      <c r="I1157" s="118" t="n">
        <f aca="false">TRUNC((1+'BDI '!$F$30)*H1157,2)</f>
        <v>0</v>
      </c>
      <c r="M1157" s="82"/>
    </row>
    <row r="1158" customFormat="false" ht="18.55" hidden="false" customHeight="false" outlineLevel="0" collapsed="false">
      <c r="A1158" s="113" t="s">
        <v>1261</v>
      </c>
      <c r="B1158" s="113" t="s">
        <v>161</v>
      </c>
      <c r="C1158" s="114" t="s">
        <v>150</v>
      </c>
      <c r="D1158" s="114" t="s">
        <v>151</v>
      </c>
      <c r="E1158" s="115" t="s">
        <v>1262</v>
      </c>
      <c r="F1158" s="116" t="n">
        <v>1</v>
      </c>
      <c r="G1158" s="117"/>
      <c r="H1158" s="118" t="n">
        <f aca="false">TRUNC(F1158*G1158,2)</f>
        <v>0</v>
      </c>
      <c r="I1158" s="118" t="n">
        <f aca="false">TRUNC((1+'BDI '!$F$30)*H1158,2)</f>
        <v>0</v>
      </c>
      <c r="M1158" s="82"/>
    </row>
    <row r="1159" customFormat="false" ht="18.55" hidden="false" customHeight="false" outlineLevel="0" collapsed="false">
      <c r="A1159" s="119"/>
      <c r="B1159" s="120"/>
      <c r="C1159" s="119"/>
      <c r="D1159" s="119"/>
      <c r="E1159" s="128" t="s">
        <v>1231</v>
      </c>
      <c r="F1159" s="129"/>
      <c r="G1159" s="130" t="n">
        <f aca="false">H1134+H1135+H1136+H1137+H1138+H1139+H1140+H1141+H1142+H1143+H1144+H1145+H1146+H1147+H1148+H1149+H1150+H1151+H1152+H1153+H1154+H1155+H1156+H1157+H1158</f>
        <v>0</v>
      </c>
      <c r="H1159" s="130" t="n">
        <f aca="false">TRUNC(G1159,2)</f>
        <v>0</v>
      </c>
      <c r="I1159" s="130" t="n">
        <f aca="false">I1133</f>
        <v>0</v>
      </c>
      <c r="M1159" s="82"/>
    </row>
    <row r="1160" customFormat="false" ht="18.55" hidden="false" customHeight="false" outlineLevel="0" collapsed="false">
      <c r="A1160" s="105" t="s">
        <v>1263</v>
      </c>
      <c r="B1160" s="105"/>
      <c r="C1160" s="105" t="s">
        <v>144</v>
      </c>
      <c r="D1160" s="106"/>
      <c r="E1160" s="107" t="s">
        <v>1264</v>
      </c>
      <c r="F1160" s="106"/>
      <c r="G1160" s="108" t="n">
        <f aca="false">G1162</f>
        <v>0</v>
      </c>
      <c r="H1160" s="108" t="n">
        <f aca="false">TRUNC(G1160,2)</f>
        <v>0</v>
      </c>
      <c r="I1160" s="108" t="n">
        <f aca="false">I1161</f>
        <v>0</v>
      </c>
      <c r="M1160" s="82"/>
    </row>
    <row r="1161" customFormat="false" ht="18.55" hidden="false" customHeight="false" outlineLevel="0" collapsed="false">
      <c r="A1161" s="113" t="n">
        <v>101909</v>
      </c>
      <c r="B1161" s="113" t="s">
        <v>149</v>
      </c>
      <c r="C1161" s="114" t="s">
        <v>150</v>
      </c>
      <c r="D1161" s="114" t="s">
        <v>151</v>
      </c>
      <c r="E1161" s="115" t="s">
        <v>1265</v>
      </c>
      <c r="F1161" s="116" t="n">
        <v>21</v>
      </c>
      <c r="G1161" s="117"/>
      <c r="H1161" s="118" t="n">
        <f aca="false">TRUNC(F1161*G1161,2)</f>
        <v>0</v>
      </c>
      <c r="I1161" s="118" t="n">
        <f aca="false">TRUNC((1+'BDI '!$F$30)*H1161,2)</f>
        <v>0</v>
      </c>
      <c r="M1161" s="82"/>
    </row>
    <row r="1162" customFormat="false" ht="18.55" hidden="false" customHeight="false" outlineLevel="0" collapsed="false">
      <c r="A1162" s="119"/>
      <c r="B1162" s="120"/>
      <c r="C1162" s="119"/>
      <c r="D1162" s="119"/>
      <c r="E1162" s="128" t="s">
        <v>1263</v>
      </c>
      <c r="F1162" s="129"/>
      <c r="G1162" s="130" t="n">
        <f aca="false">H1161</f>
        <v>0</v>
      </c>
      <c r="H1162" s="130" t="n">
        <f aca="false">TRUNC(G1162,2)</f>
        <v>0</v>
      </c>
      <c r="I1162" s="130" t="n">
        <f aca="false">I1160</f>
        <v>0</v>
      </c>
      <c r="M1162" s="82"/>
    </row>
    <row r="1163" customFormat="false" ht="18.55" hidden="false" customHeight="false" outlineLevel="0" collapsed="false">
      <c r="A1163" s="119"/>
      <c r="B1163" s="120"/>
      <c r="C1163" s="119"/>
      <c r="D1163" s="119"/>
      <c r="E1163" s="138" t="s">
        <v>120</v>
      </c>
      <c r="F1163" s="139"/>
      <c r="G1163" s="140" t="n">
        <f aca="false">H1116+H1129+H1132+H1159+H1162</f>
        <v>0</v>
      </c>
      <c r="H1163" s="140" t="n">
        <f aca="false">TRUNC(G1163,2)</f>
        <v>0</v>
      </c>
      <c r="I1163" s="140" t="n">
        <f aca="false">I1106</f>
        <v>0</v>
      </c>
      <c r="M1163" s="82"/>
    </row>
    <row r="1164" customFormat="false" ht="18.55" hidden="false" customHeight="false" outlineLevel="0" collapsed="false">
      <c r="A1164" s="101" t="s">
        <v>122</v>
      </c>
      <c r="B1164" s="101"/>
      <c r="C1164" s="101" t="s">
        <v>144</v>
      </c>
      <c r="D1164" s="102"/>
      <c r="E1164" s="103" t="s">
        <v>123</v>
      </c>
      <c r="F1164" s="102"/>
      <c r="G1164" s="104" t="n">
        <f aca="false">G1169</f>
        <v>0</v>
      </c>
      <c r="H1164" s="104" t="n">
        <f aca="false">TRUNC(G1164,2)</f>
        <v>0</v>
      </c>
      <c r="I1164" s="104" t="n">
        <f aca="false">SUM(I1165:I1168)</f>
        <v>0</v>
      </c>
      <c r="M1164" s="82"/>
    </row>
    <row r="1165" customFormat="false" ht="18.55" hidden="false" customHeight="false" outlineLevel="0" collapsed="false">
      <c r="A1165" s="113" t="s">
        <v>1266</v>
      </c>
      <c r="B1165" s="113" t="s">
        <v>149</v>
      </c>
      <c r="C1165" s="114" t="s">
        <v>150</v>
      </c>
      <c r="D1165" s="114" t="s">
        <v>153</v>
      </c>
      <c r="E1165" s="115" t="s">
        <v>1267</v>
      </c>
      <c r="F1165" s="116" t="n">
        <v>1053.91</v>
      </c>
      <c r="G1165" s="117"/>
      <c r="H1165" s="118" t="n">
        <f aca="false">TRUNC(F1165*G1165,2)</f>
        <v>0</v>
      </c>
      <c r="I1165" s="118" t="n">
        <f aca="false">TRUNC((1+'BDI '!$F$30)*H1165,2)</f>
        <v>0</v>
      </c>
      <c r="M1165" s="82"/>
    </row>
    <row r="1166" customFormat="false" ht="18.55" hidden="false" customHeight="false" outlineLevel="0" collapsed="false">
      <c r="A1166" s="113" t="n">
        <v>98563</v>
      </c>
      <c r="B1166" s="113" t="s">
        <v>149</v>
      </c>
      <c r="C1166" s="114" t="s">
        <v>150</v>
      </c>
      <c r="D1166" s="114" t="s">
        <v>153</v>
      </c>
      <c r="E1166" s="115" t="s">
        <v>1268</v>
      </c>
      <c r="F1166" s="116" t="n">
        <v>1053.91</v>
      </c>
      <c r="G1166" s="117"/>
      <c r="H1166" s="118" t="n">
        <f aca="false">TRUNC(F1166*G1166,2)</f>
        <v>0</v>
      </c>
      <c r="I1166" s="118" t="n">
        <f aca="false">TRUNC((1+'BDI '!$F$30)*H1166,2)</f>
        <v>0</v>
      </c>
      <c r="M1166" s="82"/>
    </row>
    <row r="1167" customFormat="false" ht="18.55" hidden="false" customHeight="false" outlineLevel="0" collapsed="false">
      <c r="A1167" s="113" t="s">
        <v>1269</v>
      </c>
      <c r="B1167" s="113" t="s">
        <v>161</v>
      </c>
      <c r="C1167" s="114" t="s">
        <v>150</v>
      </c>
      <c r="D1167" s="114" t="s">
        <v>153</v>
      </c>
      <c r="E1167" s="115" t="s">
        <v>1270</v>
      </c>
      <c r="F1167" s="116" t="n">
        <v>313.3</v>
      </c>
      <c r="G1167" s="117"/>
      <c r="H1167" s="118" t="n">
        <f aca="false">TRUNC(F1167*G1167,2)</f>
        <v>0</v>
      </c>
      <c r="I1167" s="118" t="n">
        <f aca="false">TRUNC((1+'BDI '!$F$30)*H1167,2)</f>
        <v>0</v>
      </c>
      <c r="M1167" s="82"/>
    </row>
    <row r="1168" customFormat="false" ht="18.55" hidden="false" customHeight="false" outlineLevel="0" collapsed="false">
      <c r="A1168" s="113" t="n">
        <v>98555</v>
      </c>
      <c r="B1168" s="113" t="s">
        <v>149</v>
      </c>
      <c r="C1168" s="114" t="s">
        <v>150</v>
      </c>
      <c r="D1168" s="114" t="s">
        <v>153</v>
      </c>
      <c r="E1168" s="115" t="s">
        <v>1271</v>
      </c>
      <c r="F1168" s="116" t="n">
        <v>428.12</v>
      </c>
      <c r="G1168" s="117"/>
      <c r="H1168" s="118" t="n">
        <f aca="false">TRUNC(F1168*G1168,2)</f>
        <v>0</v>
      </c>
      <c r="I1168" s="118" t="n">
        <f aca="false">TRUNC((1+'BDI '!$F$30)*H1168,2)</f>
        <v>0</v>
      </c>
      <c r="M1168" s="82"/>
    </row>
    <row r="1169" customFormat="false" ht="18.55" hidden="false" customHeight="false" outlineLevel="0" collapsed="false">
      <c r="A1169" s="119"/>
      <c r="B1169" s="120"/>
      <c r="C1169" s="119"/>
      <c r="D1169" s="119"/>
      <c r="E1169" s="138" t="s">
        <v>122</v>
      </c>
      <c r="F1169" s="139"/>
      <c r="G1169" s="140" t="n">
        <f aca="false">H1165+H1166+H1167+H1168</f>
        <v>0</v>
      </c>
      <c r="H1169" s="140" t="n">
        <f aca="false">TRUNC(G1169,2)</f>
        <v>0</v>
      </c>
      <c r="I1169" s="140" t="n">
        <f aca="false">I1164</f>
        <v>0</v>
      </c>
      <c r="M1169" s="82"/>
    </row>
    <row r="1170" customFormat="false" ht="18.55" hidden="false" customHeight="false" outlineLevel="0" collapsed="false">
      <c r="A1170" s="101" t="s">
        <v>124</v>
      </c>
      <c r="B1170" s="101"/>
      <c r="C1170" s="101" t="s">
        <v>144</v>
      </c>
      <c r="D1170" s="102"/>
      <c r="E1170" s="103" t="s">
        <v>125</v>
      </c>
      <c r="F1170" s="102"/>
      <c r="G1170" s="104" t="n">
        <f aca="false">G1174</f>
        <v>0</v>
      </c>
      <c r="H1170" s="104" t="n">
        <f aca="false">TRUNC(G1170,2)</f>
        <v>0</v>
      </c>
      <c r="I1170" s="104" t="n">
        <f aca="false">+I1171</f>
        <v>0</v>
      </c>
      <c r="M1170" s="82"/>
    </row>
    <row r="1171" customFormat="false" ht="18.55" hidden="false" customHeight="false" outlineLevel="0" collapsed="false">
      <c r="A1171" s="105" t="s">
        <v>1272</v>
      </c>
      <c r="B1171" s="105"/>
      <c r="C1171" s="105" t="s">
        <v>144</v>
      </c>
      <c r="D1171" s="106"/>
      <c r="E1171" s="107" t="s">
        <v>1273</v>
      </c>
      <c r="F1171" s="106"/>
      <c r="G1171" s="108" t="n">
        <f aca="false">G1173</f>
        <v>0</v>
      </c>
      <c r="H1171" s="108" t="n">
        <f aca="false">TRUNC(G1171,2)</f>
        <v>0</v>
      </c>
      <c r="I1171" s="108" t="n">
        <f aca="false">I1172</f>
        <v>0</v>
      </c>
      <c r="M1171" s="82"/>
    </row>
    <row r="1172" customFormat="false" ht="18.55" hidden="false" customHeight="false" outlineLevel="0" collapsed="false">
      <c r="A1172" s="113" t="s">
        <v>1274</v>
      </c>
      <c r="B1172" s="113" t="s">
        <v>161</v>
      </c>
      <c r="C1172" s="114" t="s">
        <v>150</v>
      </c>
      <c r="D1172" s="114" t="s">
        <v>153</v>
      </c>
      <c r="E1172" s="115" t="s">
        <v>1275</v>
      </c>
      <c r="F1172" s="116" t="n">
        <v>6481</v>
      </c>
      <c r="G1172" s="117"/>
      <c r="H1172" s="118" t="n">
        <f aca="false">TRUNC(F1172*G1172,2)</f>
        <v>0</v>
      </c>
      <c r="I1172" s="118" t="n">
        <f aca="false">TRUNC((1+'BDI '!$F$30)*H1172,2)</f>
        <v>0</v>
      </c>
      <c r="M1172" s="82"/>
    </row>
    <row r="1173" customFormat="false" ht="18.55" hidden="false" customHeight="false" outlineLevel="0" collapsed="false">
      <c r="A1173" s="119"/>
      <c r="B1173" s="120"/>
      <c r="C1173" s="119"/>
      <c r="D1173" s="119"/>
      <c r="E1173" s="128" t="s">
        <v>1272</v>
      </c>
      <c r="F1173" s="129"/>
      <c r="G1173" s="130" t="n">
        <f aca="false">H1172</f>
        <v>0</v>
      </c>
      <c r="H1173" s="130" t="n">
        <f aca="false">TRUNC(G1173,2)</f>
        <v>0</v>
      </c>
      <c r="I1173" s="130" t="n">
        <f aca="false">I1171</f>
        <v>0</v>
      </c>
      <c r="M1173" s="82"/>
    </row>
    <row r="1174" customFormat="false" ht="18.55" hidden="false" customHeight="false" outlineLevel="0" collapsed="false">
      <c r="A1174" s="119"/>
      <c r="B1174" s="120"/>
      <c r="C1174" s="119"/>
      <c r="D1174" s="119"/>
      <c r="E1174" s="138" t="s">
        <v>124</v>
      </c>
      <c r="F1174" s="139"/>
      <c r="G1174" s="140" t="n">
        <f aca="false">H1173</f>
        <v>0</v>
      </c>
      <c r="H1174" s="140" t="n">
        <f aca="false">TRUNC(G1174,2)</f>
        <v>0</v>
      </c>
      <c r="I1174" s="140" t="n">
        <f aca="false">I1170</f>
        <v>0</v>
      </c>
      <c r="M1174" s="82"/>
    </row>
    <row r="1175" customFormat="false" ht="18.55" hidden="false" customHeight="false" outlineLevel="0" collapsed="false">
      <c r="A1175" s="101" t="s">
        <v>126</v>
      </c>
      <c r="B1175" s="101"/>
      <c r="C1175" s="101" t="s">
        <v>144</v>
      </c>
      <c r="D1175" s="102"/>
      <c r="E1175" s="103" t="s">
        <v>127</v>
      </c>
      <c r="F1175" s="102"/>
      <c r="G1175" s="104" t="n">
        <f aca="false">G1179</f>
        <v>0</v>
      </c>
      <c r="H1175" s="104" t="n">
        <f aca="false">TRUNC(G1175,2)</f>
        <v>0</v>
      </c>
      <c r="I1175" s="104" t="n">
        <f aca="false">+I1176</f>
        <v>0</v>
      </c>
      <c r="M1175" s="82"/>
    </row>
    <row r="1176" customFormat="false" ht="18.55" hidden="false" customHeight="false" outlineLevel="0" collapsed="false">
      <c r="A1176" s="105" t="s">
        <v>1276</v>
      </c>
      <c r="B1176" s="105"/>
      <c r="C1176" s="105" t="s">
        <v>144</v>
      </c>
      <c r="D1176" s="106"/>
      <c r="E1176" s="107" t="s">
        <v>1277</v>
      </c>
      <c r="F1176" s="106"/>
      <c r="G1176" s="108" t="n">
        <f aca="false">G1178</f>
        <v>0</v>
      </c>
      <c r="H1176" s="108" t="n">
        <f aca="false">TRUNC(G1176,2)</f>
        <v>0</v>
      </c>
      <c r="I1176" s="108" t="n">
        <f aca="false">I1177</f>
        <v>0</v>
      </c>
      <c r="M1176" s="82"/>
    </row>
    <row r="1177" customFormat="false" ht="18.55" hidden="false" customHeight="false" outlineLevel="0" collapsed="false">
      <c r="A1177" s="113" t="s">
        <v>1278</v>
      </c>
      <c r="B1177" s="113" t="s">
        <v>161</v>
      </c>
      <c r="C1177" s="114" t="s">
        <v>150</v>
      </c>
      <c r="D1177" s="114" t="s">
        <v>151</v>
      </c>
      <c r="E1177" s="115" t="s">
        <v>1279</v>
      </c>
      <c r="F1177" s="116" t="n">
        <v>1</v>
      </c>
      <c r="G1177" s="117" t="n">
        <f aca="false">'Detalhamento das Despesas Administrativas'!F17</f>
        <v>0</v>
      </c>
      <c r="H1177" s="118" t="n">
        <f aca="false">TRUNC(F1177*G1177,2)</f>
        <v>0</v>
      </c>
      <c r="I1177" s="118" t="n">
        <f aca="false">TRUNC((1+'BDI '!$F$30)*H1177,2)</f>
        <v>0</v>
      </c>
      <c r="M1177" s="82"/>
    </row>
    <row r="1178" customFormat="false" ht="18.55" hidden="false" customHeight="false" outlineLevel="0" collapsed="false">
      <c r="A1178" s="119"/>
      <c r="B1178" s="120"/>
      <c r="C1178" s="119"/>
      <c r="D1178" s="119"/>
      <c r="E1178" s="128" t="s">
        <v>1276</v>
      </c>
      <c r="F1178" s="129"/>
      <c r="G1178" s="130" t="n">
        <f aca="false">H1177</f>
        <v>0</v>
      </c>
      <c r="H1178" s="130" t="n">
        <f aca="false">TRUNC(G1178,2)</f>
        <v>0</v>
      </c>
      <c r="I1178" s="130" t="n">
        <f aca="false">I1176</f>
        <v>0</v>
      </c>
      <c r="M1178" s="82"/>
    </row>
    <row r="1179" customFormat="false" ht="18.55" hidden="false" customHeight="false" outlineLevel="0" collapsed="false">
      <c r="A1179" s="119"/>
      <c r="B1179" s="120"/>
      <c r="C1179" s="119"/>
      <c r="D1179" s="119"/>
      <c r="E1179" s="138" t="s">
        <v>126</v>
      </c>
      <c r="F1179" s="139"/>
      <c r="G1179" s="140" t="n">
        <f aca="false">H1178</f>
        <v>0</v>
      </c>
      <c r="H1179" s="140" t="n">
        <f aca="false">TRUNC(G1179,2)</f>
        <v>0</v>
      </c>
      <c r="I1179" s="140" t="n">
        <f aca="false">I1175</f>
        <v>0</v>
      </c>
      <c r="M1179" s="82"/>
    </row>
    <row r="1180" customFormat="false" ht="18.55" hidden="false" customHeight="false" outlineLevel="0" collapsed="false">
      <c r="A1180" s="101" t="s">
        <v>128</v>
      </c>
      <c r="B1180" s="101"/>
      <c r="C1180" s="101" t="s">
        <v>144</v>
      </c>
      <c r="D1180" s="102"/>
      <c r="E1180" s="103" t="s">
        <v>129</v>
      </c>
      <c r="F1180" s="102"/>
      <c r="G1180" s="104" t="n">
        <f aca="false">G1209</f>
        <v>0</v>
      </c>
      <c r="H1180" s="104" t="n">
        <f aca="false">TRUNC(G1180,2)</f>
        <v>0</v>
      </c>
      <c r="I1180" s="104" t="n">
        <f aca="false">+I1181+I1196+I1201+I1206</f>
        <v>0</v>
      </c>
    </row>
    <row r="1181" customFormat="false" ht="18.55" hidden="false" customHeight="false" outlineLevel="0" collapsed="false">
      <c r="A1181" s="105" t="s">
        <v>1280</v>
      </c>
      <c r="B1181" s="105"/>
      <c r="C1181" s="105" t="s">
        <v>144</v>
      </c>
      <c r="D1181" s="106"/>
      <c r="E1181" s="107" t="s">
        <v>1281</v>
      </c>
      <c r="F1181" s="106"/>
      <c r="G1181" s="108" t="n">
        <f aca="false">G1195</f>
        <v>0</v>
      </c>
      <c r="H1181" s="108" t="n">
        <f aca="false">TRUNC(G1181,2)</f>
        <v>0</v>
      </c>
      <c r="I1181" s="108" t="n">
        <f aca="false">+I1182+I1186+I1191</f>
        <v>0</v>
      </c>
    </row>
    <row r="1182" customFormat="false" ht="18.55" hidden="false" customHeight="false" outlineLevel="0" collapsed="false">
      <c r="A1182" s="109" t="s">
        <v>1282</v>
      </c>
      <c r="B1182" s="109"/>
      <c r="C1182" s="109" t="s">
        <v>144</v>
      </c>
      <c r="D1182" s="110"/>
      <c r="E1182" s="111" t="s">
        <v>678</v>
      </c>
      <c r="F1182" s="110"/>
      <c r="G1182" s="112" t="n">
        <f aca="false">G1185</f>
        <v>0</v>
      </c>
      <c r="H1182" s="112" t="n">
        <f aca="false">TRUNC(G1182,2)</f>
        <v>0</v>
      </c>
      <c r="I1182" s="112" t="n">
        <f aca="false">SUM(I1183:I1184)</f>
        <v>0</v>
      </c>
    </row>
    <row r="1183" customFormat="false" ht="13.8" hidden="false" customHeight="false" outlineLevel="0" collapsed="false">
      <c r="A1183" s="113" t="s">
        <v>1283</v>
      </c>
      <c r="B1183" s="113" t="s">
        <v>161</v>
      </c>
      <c r="C1183" s="114" t="s">
        <v>150</v>
      </c>
      <c r="D1183" s="114" t="s">
        <v>151</v>
      </c>
      <c r="E1183" s="115" t="s">
        <v>1284</v>
      </c>
      <c r="F1183" s="116" t="n">
        <v>1</v>
      </c>
      <c r="G1183" s="117"/>
      <c r="H1183" s="118" t="n">
        <f aca="false">TRUNC(F1183*G1183,2)</f>
        <v>0</v>
      </c>
      <c r="I1183" s="118" t="n">
        <f aca="false">TRUNC((1+'BDI '!$F$66)*H1183,2)</f>
        <v>0</v>
      </c>
      <c r="M1183" s="152"/>
    </row>
    <row r="1184" customFormat="false" ht="13.8" hidden="false" customHeight="false" outlineLevel="0" collapsed="false">
      <c r="A1184" s="113" t="s">
        <v>1285</v>
      </c>
      <c r="B1184" s="113" t="s">
        <v>161</v>
      </c>
      <c r="C1184" s="114" t="s">
        <v>150</v>
      </c>
      <c r="D1184" s="114" t="s">
        <v>151</v>
      </c>
      <c r="E1184" s="115" t="s">
        <v>1286</v>
      </c>
      <c r="F1184" s="116" t="n">
        <v>1</v>
      </c>
      <c r="G1184" s="117"/>
      <c r="H1184" s="118" t="n">
        <f aca="false">TRUNC(F1184*G1184,2)</f>
        <v>0</v>
      </c>
      <c r="I1184" s="118" t="n">
        <f aca="false">TRUNC((1+'BDI '!$F$66)*H1184,2)</f>
        <v>0</v>
      </c>
      <c r="M1184" s="152"/>
    </row>
    <row r="1185" customFormat="false" ht="18.55" hidden="false" customHeight="false" outlineLevel="0" collapsed="false">
      <c r="A1185" s="119"/>
      <c r="B1185" s="120"/>
      <c r="C1185" s="119"/>
      <c r="D1185" s="119"/>
      <c r="E1185" s="121" t="s">
        <v>1282</v>
      </c>
      <c r="F1185" s="122"/>
      <c r="G1185" s="123" t="n">
        <f aca="false">H1183+H1184</f>
        <v>0</v>
      </c>
      <c r="H1185" s="123" t="n">
        <f aca="false">TRUNC(G1185,2)</f>
        <v>0</v>
      </c>
      <c r="I1185" s="123" t="n">
        <f aca="false">I1182</f>
        <v>0</v>
      </c>
    </row>
    <row r="1186" customFormat="false" ht="18.55" hidden="false" customHeight="false" outlineLevel="0" collapsed="false">
      <c r="A1186" s="109" t="s">
        <v>1287</v>
      </c>
      <c r="B1186" s="109"/>
      <c r="C1186" s="109" t="s">
        <v>144</v>
      </c>
      <c r="D1186" s="110"/>
      <c r="E1186" s="111" t="s">
        <v>771</v>
      </c>
      <c r="F1186" s="110"/>
      <c r="G1186" s="112" t="n">
        <f aca="false">G1190</f>
        <v>0</v>
      </c>
      <c r="H1186" s="112" t="n">
        <f aca="false">TRUNC(G1186,2)</f>
        <v>0</v>
      </c>
      <c r="I1186" s="112" t="n">
        <f aca="false">SUM(I1187:I1189)</f>
        <v>0</v>
      </c>
    </row>
    <row r="1187" customFormat="false" ht="24.7" hidden="false" customHeight="false" outlineLevel="0" collapsed="false">
      <c r="A1187" s="113" t="s">
        <v>1288</v>
      </c>
      <c r="B1187" s="113" t="s">
        <v>161</v>
      </c>
      <c r="C1187" s="114" t="s">
        <v>150</v>
      </c>
      <c r="D1187" s="114" t="s">
        <v>151</v>
      </c>
      <c r="E1187" s="115" t="s">
        <v>1289</v>
      </c>
      <c r="F1187" s="116" t="n">
        <v>1</v>
      </c>
      <c r="G1187" s="117"/>
      <c r="H1187" s="118" t="n">
        <f aca="false">TRUNC(F1187*G1187,2)</f>
        <v>0</v>
      </c>
      <c r="I1187" s="118" t="n">
        <f aca="false">TRUNC((1+'BDI '!$F$66)*H1187,2)</f>
        <v>0</v>
      </c>
      <c r="M1187" s="152"/>
    </row>
    <row r="1188" customFormat="false" ht="24.7" hidden="false" customHeight="false" outlineLevel="0" collapsed="false">
      <c r="A1188" s="113" t="s">
        <v>1290</v>
      </c>
      <c r="B1188" s="113" t="s">
        <v>161</v>
      </c>
      <c r="C1188" s="114" t="s">
        <v>150</v>
      </c>
      <c r="D1188" s="114" t="s">
        <v>151</v>
      </c>
      <c r="E1188" s="115" t="s">
        <v>1291</v>
      </c>
      <c r="F1188" s="116" t="n">
        <v>1</v>
      </c>
      <c r="G1188" s="117"/>
      <c r="H1188" s="118" t="n">
        <f aca="false">TRUNC(F1188*G1188,2)</f>
        <v>0</v>
      </c>
      <c r="I1188" s="118" t="n">
        <f aca="false">TRUNC((1+'BDI '!$F$66)*H1188,2)</f>
        <v>0</v>
      </c>
      <c r="M1188" s="152"/>
    </row>
    <row r="1189" customFormat="false" ht="24.7" hidden="false" customHeight="false" outlineLevel="0" collapsed="false">
      <c r="A1189" s="113" t="s">
        <v>1292</v>
      </c>
      <c r="B1189" s="113" t="s">
        <v>161</v>
      </c>
      <c r="C1189" s="114" t="s">
        <v>150</v>
      </c>
      <c r="D1189" s="114" t="s">
        <v>151</v>
      </c>
      <c r="E1189" s="115" t="s">
        <v>1293</v>
      </c>
      <c r="F1189" s="116" t="n">
        <v>1</v>
      </c>
      <c r="G1189" s="117"/>
      <c r="H1189" s="118" t="n">
        <f aca="false">TRUNC(F1189*G1189,2)</f>
        <v>0</v>
      </c>
      <c r="I1189" s="118" t="n">
        <f aca="false">TRUNC((1+'BDI '!$F$66)*H1189,2)</f>
        <v>0</v>
      </c>
      <c r="M1189" s="152"/>
    </row>
    <row r="1190" customFormat="false" ht="18.55" hidden="false" customHeight="false" outlineLevel="0" collapsed="false">
      <c r="A1190" s="119"/>
      <c r="B1190" s="120"/>
      <c r="C1190" s="119"/>
      <c r="D1190" s="119"/>
      <c r="E1190" s="121" t="s">
        <v>1287</v>
      </c>
      <c r="F1190" s="122"/>
      <c r="G1190" s="123" t="n">
        <f aca="false">H1187+H1188+H1189</f>
        <v>0</v>
      </c>
      <c r="H1190" s="123" t="n">
        <f aca="false">TRUNC(G1190,2)</f>
        <v>0</v>
      </c>
      <c r="I1190" s="123" t="n">
        <f aca="false">I1186</f>
        <v>0</v>
      </c>
    </row>
    <row r="1191" customFormat="false" ht="18.55" hidden="false" customHeight="false" outlineLevel="0" collapsed="false">
      <c r="A1191" s="109" t="s">
        <v>1294</v>
      </c>
      <c r="B1191" s="109"/>
      <c r="C1191" s="109" t="s">
        <v>144</v>
      </c>
      <c r="D1191" s="110"/>
      <c r="E1191" s="111" t="s">
        <v>864</v>
      </c>
      <c r="F1191" s="110"/>
      <c r="G1191" s="112" t="n">
        <f aca="false">G1194</f>
        <v>0</v>
      </c>
      <c r="H1191" s="112" t="n">
        <f aca="false">TRUNC(G1191,2)</f>
        <v>0</v>
      </c>
      <c r="I1191" s="112" t="n">
        <f aca="false">SUM(I1192:I1193)</f>
        <v>0</v>
      </c>
    </row>
    <row r="1192" customFormat="false" ht="13.8" hidden="false" customHeight="false" outlineLevel="0" collapsed="false">
      <c r="A1192" s="113" t="s">
        <v>1295</v>
      </c>
      <c r="B1192" s="113" t="s">
        <v>161</v>
      </c>
      <c r="C1192" s="114" t="s">
        <v>150</v>
      </c>
      <c r="D1192" s="114" t="s">
        <v>151</v>
      </c>
      <c r="E1192" s="115" t="s">
        <v>1296</v>
      </c>
      <c r="F1192" s="116" t="n">
        <v>3</v>
      </c>
      <c r="G1192" s="117"/>
      <c r="H1192" s="118" t="n">
        <f aca="false">TRUNC(F1192*G1192,2)</f>
        <v>0</v>
      </c>
      <c r="I1192" s="118" t="n">
        <f aca="false">TRUNC((1+'BDI '!$F$66)*H1192,2)</f>
        <v>0</v>
      </c>
      <c r="M1192" s="152"/>
    </row>
    <row r="1193" customFormat="false" ht="13.8" hidden="false" customHeight="false" outlineLevel="0" collapsed="false">
      <c r="A1193" s="113" t="n">
        <v>83647</v>
      </c>
      <c r="B1193" s="113" t="s">
        <v>149</v>
      </c>
      <c r="C1193" s="125" t="s">
        <v>150</v>
      </c>
      <c r="D1193" s="125" t="s">
        <v>151</v>
      </c>
      <c r="E1193" s="115" t="s">
        <v>1297</v>
      </c>
      <c r="F1193" s="126" t="n">
        <v>3</v>
      </c>
      <c r="G1193" s="117"/>
      <c r="H1193" s="127" t="n">
        <f aca="false">TRUNC(F1193*G1193,2)</f>
        <v>0</v>
      </c>
      <c r="I1193" s="118" t="n">
        <f aca="false">TRUNC((1+'BDI '!$F$66)*H1193,2)</f>
        <v>0</v>
      </c>
      <c r="M1193" s="152"/>
    </row>
    <row r="1194" customFormat="false" ht="18.55" hidden="false" customHeight="false" outlineLevel="0" collapsed="false">
      <c r="A1194" s="119"/>
      <c r="B1194" s="120"/>
      <c r="C1194" s="119"/>
      <c r="D1194" s="119"/>
      <c r="E1194" s="121" t="s">
        <v>1294</v>
      </c>
      <c r="F1194" s="122"/>
      <c r="G1194" s="123" t="n">
        <f aca="false">H1192+H1193</f>
        <v>0</v>
      </c>
      <c r="H1194" s="123" t="n">
        <f aca="false">TRUNC(G1194,2)</f>
        <v>0</v>
      </c>
      <c r="I1194" s="123" t="n">
        <f aca="false">I1191</f>
        <v>0</v>
      </c>
    </row>
    <row r="1195" customFormat="false" ht="18.55" hidden="false" customHeight="false" outlineLevel="0" collapsed="false">
      <c r="A1195" s="119"/>
      <c r="B1195" s="120"/>
      <c r="C1195" s="119"/>
      <c r="D1195" s="119"/>
      <c r="E1195" s="128" t="s">
        <v>1280</v>
      </c>
      <c r="F1195" s="129"/>
      <c r="G1195" s="130" t="n">
        <f aca="false">H1185+H1190+H1194</f>
        <v>0</v>
      </c>
      <c r="H1195" s="130" t="n">
        <f aca="false">TRUNC(G1195,2)</f>
        <v>0</v>
      </c>
      <c r="I1195" s="130" t="n">
        <f aca="false">I1181</f>
        <v>0</v>
      </c>
    </row>
    <row r="1196" customFormat="false" ht="18.55" hidden="false" customHeight="false" outlineLevel="0" collapsed="false">
      <c r="A1196" s="105" t="s">
        <v>1298</v>
      </c>
      <c r="B1196" s="105"/>
      <c r="C1196" s="105" t="s">
        <v>144</v>
      </c>
      <c r="D1196" s="106"/>
      <c r="E1196" s="107" t="s">
        <v>117</v>
      </c>
      <c r="F1196" s="106"/>
      <c r="G1196" s="108" t="n">
        <f aca="false">G1200</f>
        <v>0</v>
      </c>
      <c r="H1196" s="108" t="n">
        <f aca="false">TRUNC(G1196,2)</f>
        <v>0</v>
      </c>
      <c r="I1196" s="108" t="n">
        <f aca="false">+I1197</f>
        <v>0</v>
      </c>
    </row>
    <row r="1197" customFormat="false" ht="18.55" hidden="false" customHeight="false" outlineLevel="0" collapsed="false">
      <c r="A1197" s="109" t="s">
        <v>1299</v>
      </c>
      <c r="B1197" s="109"/>
      <c r="C1197" s="109" t="s">
        <v>144</v>
      </c>
      <c r="D1197" s="110"/>
      <c r="E1197" s="111" t="s">
        <v>1100</v>
      </c>
      <c r="F1197" s="110"/>
      <c r="G1197" s="112" t="n">
        <f aca="false">G1199</f>
        <v>0</v>
      </c>
      <c r="H1197" s="112" t="n">
        <f aca="false">TRUNC(G1197,2)</f>
        <v>0</v>
      </c>
      <c r="I1197" s="112" t="n">
        <f aca="false">I1198</f>
        <v>0</v>
      </c>
    </row>
    <row r="1198" customFormat="false" ht="13.8" hidden="false" customHeight="false" outlineLevel="0" collapsed="false">
      <c r="A1198" s="113" t="s">
        <v>1300</v>
      </c>
      <c r="B1198" s="113" t="s">
        <v>149</v>
      </c>
      <c r="C1198" s="114" t="s">
        <v>150</v>
      </c>
      <c r="D1198" s="114" t="s">
        <v>151</v>
      </c>
      <c r="E1198" s="115" t="s">
        <v>1301</v>
      </c>
      <c r="F1198" s="116" t="n">
        <v>1</v>
      </c>
      <c r="G1198" s="117"/>
      <c r="H1198" s="118" t="n">
        <f aca="false">TRUNC(F1198*G1198,2)</f>
        <v>0</v>
      </c>
      <c r="I1198" s="118" t="n">
        <f aca="false">TRUNC((1+'BDI '!$F$66)*H1198,2)</f>
        <v>0</v>
      </c>
      <c r="M1198" s="152"/>
    </row>
    <row r="1199" customFormat="false" ht="18.55" hidden="false" customHeight="false" outlineLevel="0" collapsed="false">
      <c r="A1199" s="119"/>
      <c r="B1199" s="120"/>
      <c r="C1199" s="119"/>
      <c r="D1199" s="119"/>
      <c r="E1199" s="121" t="s">
        <v>1299</v>
      </c>
      <c r="F1199" s="122"/>
      <c r="G1199" s="123" t="n">
        <f aca="false">H1198</f>
        <v>0</v>
      </c>
      <c r="H1199" s="123" t="n">
        <f aca="false">TRUNC(G1199,2)</f>
        <v>0</v>
      </c>
      <c r="I1199" s="123" t="n">
        <f aca="false">I1197</f>
        <v>0</v>
      </c>
    </row>
    <row r="1200" customFormat="false" ht="18.55" hidden="false" customHeight="false" outlineLevel="0" collapsed="false">
      <c r="A1200" s="119"/>
      <c r="B1200" s="120"/>
      <c r="C1200" s="119"/>
      <c r="D1200" s="119"/>
      <c r="E1200" s="128" t="s">
        <v>1298</v>
      </c>
      <c r="F1200" s="129"/>
      <c r="G1200" s="130" t="n">
        <f aca="false">H1199</f>
        <v>0</v>
      </c>
      <c r="H1200" s="130" t="n">
        <f aca="false">TRUNC(G1200,2)</f>
        <v>0</v>
      </c>
      <c r="I1200" s="130" t="n">
        <f aca="false">I1196</f>
        <v>0</v>
      </c>
    </row>
    <row r="1201" customFormat="false" ht="18.55" hidden="false" customHeight="false" outlineLevel="0" collapsed="false">
      <c r="A1201" s="105" t="s">
        <v>1302</v>
      </c>
      <c r="B1201" s="105"/>
      <c r="C1201" s="105" t="s">
        <v>144</v>
      </c>
      <c r="D1201" s="106"/>
      <c r="E1201" s="107" t="s">
        <v>119</v>
      </c>
      <c r="F1201" s="106"/>
      <c r="G1201" s="108" t="n">
        <f aca="false">G1205</f>
        <v>0</v>
      </c>
      <c r="H1201" s="108" t="n">
        <f aca="false">TRUNC(G1201,2)</f>
        <v>0</v>
      </c>
      <c r="I1201" s="108" t="n">
        <f aca="false">+I1202</f>
        <v>0</v>
      </c>
    </row>
    <row r="1202" customFormat="false" ht="18.55" hidden="false" customHeight="false" outlineLevel="0" collapsed="false">
      <c r="A1202" s="109" t="s">
        <v>1303</v>
      </c>
      <c r="B1202" s="109"/>
      <c r="C1202" s="109" t="s">
        <v>144</v>
      </c>
      <c r="D1202" s="110"/>
      <c r="E1202" s="111" t="s">
        <v>1304</v>
      </c>
      <c r="F1202" s="110"/>
      <c r="G1202" s="112" t="n">
        <f aca="false">G1204</f>
        <v>0</v>
      </c>
      <c r="H1202" s="112" t="n">
        <f aca="false">TRUNC(G1202,2)</f>
        <v>0</v>
      </c>
      <c r="I1202" s="112" t="n">
        <f aca="false">I1203</f>
        <v>0</v>
      </c>
    </row>
    <row r="1203" customFormat="false" ht="24.7" hidden="false" customHeight="false" outlineLevel="0" collapsed="false">
      <c r="A1203" s="113" t="s">
        <v>1305</v>
      </c>
      <c r="B1203" s="113" t="s">
        <v>161</v>
      </c>
      <c r="C1203" s="114" t="s">
        <v>150</v>
      </c>
      <c r="D1203" s="114" t="s">
        <v>151</v>
      </c>
      <c r="E1203" s="115" t="s">
        <v>1306</v>
      </c>
      <c r="F1203" s="116" t="n">
        <v>1</v>
      </c>
      <c r="G1203" s="117"/>
      <c r="H1203" s="118" t="n">
        <f aca="false">TRUNC(F1203*G1203,2)</f>
        <v>0</v>
      </c>
      <c r="I1203" s="118" t="n">
        <f aca="false">TRUNC((1+'BDI '!$F$66)*H1203,2)</f>
        <v>0</v>
      </c>
      <c r="M1203" s="152"/>
    </row>
    <row r="1204" customFormat="false" ht="18.55" hidden="false" customHeight="false" outlineLevel="0" collapsed="false">
      <c r="A1204" s="119"/>
      <c r="B1204" s="120"/>
      <c r="C1204" s="119"/>
      <c r="D1204" s="119"/>
      <c r="E1204" s="121" t="s">
        <v>1303</v>
      </c>
      <c r="F1204" s="122"/>
      <c r="G1204" s="123" t="n">
        <f aca="false">H1203</f>
        <v>0</v>
      </c>
      <c r="H1204" s="123" t="n">
        <f aca="false">TRUNC(G1204,2)</f>
        <v>0</v>
      </c>
      <c r="I1204" s="123" t="n">
        <f aca="false">I1202</f>
        <v>0</v>
      </c>
    </row>
    <row r="1205" customFormat="false" ht="18.55" hidden="false" customHeight="false" outlineLevel="0" collapsed="false">
      <c r="A1205" s="119"/>
      <c r="B1205" s="120"/>
      <c r="C1205" s="119"/>
      <c r="D1205" s="119"/>
      <c r="E1205" s="128" t="s">
        <v>1302</v>
      </c>
      <c r="F1205" s="129"/>
      <c r="G1205" s="130" t="n">
        <f aca="false">H1204</f>
        <v>0</v>
      </c>
      <c r="H1205" s="130" t="n">
        <f aca="false">TRUNC(G1205,2)</f>
        <v>0</v>
      </c>
      <c r="I1205" s="130" t="n">
        <f aca="false">I1201</f>
        <v>0</v>
      </c>
    </row>
    <row r="1206" customFormat="false" ht="18.55" hidden="false" customHeight="false" outlineLevel="0" collapsed="false">
      <c r="A1206" s="105" t="s">
        <v>1307</v>
      </c>
      <c r="B1206" s="105"/>
      <c r="C1206" s="105" t="s">
        <v>144</v>
      </c>
      <c r="D1206" s="106"/>
      <c r="E1206" s="107" t="s">
        <v>121</v>
      </c>
      <c r="F1206" s="106"/>
      <c r="G1206" s="108" t="n">
        <f aca="false">G1208</f>
        <v>0</v>
      </c>
      <c r="H1206" s="108" t="n">
        <f aca="false">TRUNC(G1206,2)</f>
        <v>0</v>
      </c>
      <c r="I1206" s="108" t="n">
        <f aca="false">I1207</f>
        <v>0</v>
      </c>
    </row>
    <row r="1207" customFormat="false" ht="13.8" hidden="false" customHeight="false" outlineLevel="0" collapsed="false">
      <c r="A1207" s="113" t="s">
        <v>1308</v>
      </c>
      <c r="B1207" s="113" t="s">
        <v>161</v>
      </c>
      <c r="C1207" s="114" t="s">
        <v>150</v>
      </c>
      <c r="D1207" s="114" t="s">
        <v>151</v>
      </c>
      <c r="E1207" s="115" t="s">
        <v>1309</v>
      </c>
      <c r="F1207" s="116" t="n">
        <v>2</v>
      </c>
      <c r="G1207" s="117"/>
      <c r="H1207" s="118" t="n">
        <f aca="false">TRUNC(F1207*G1207,2)</f>
        <v>0</v>
      </c>
      <c r="I1207" s="118" t="n">
        <f aca="false">TRUNC((1+'BDI '!$F$66)*H1207,2)</f>
        <v>0</v>
      </c>
      <c r="M1207" s="152"/>
    </row>
    <row r="1208" customFormat="false" ht="18.55" hidden="false" customHeight="false" outlineLevel="0" collapsed="false">
      <c r="A1208" s="119"/>
      <c r="B1208" s="120"/>
      <c r="C1208" s="119"/>
      <c r="D1208" s="119"/>
      <c r="E1208" s="128" t="s">
        <v>1307</v>
      </c>
      <c r="F1208" s="129"/>
      <c r="G1208" s="130" t="n">
        <f aca="false">H1207</f>
        <v>0</v>
      </c>
      <c r="H1208" s="130" t="n">
        <f aca="false">TRUNC(G1208,2)</f>
        <v>0</v>
      </c>
      <c r="I1208" s="130" t="n">
        <f aca="false">I1207</f>
        <v>0</v>
      </c>
    </row>
    <row r="1209" customFormat="false" ht="18.55" hidden="false" customHeight="false" outlineLevel="0" collapsed="false">
      <c r="A1209" s="119"/>
      <c r="B1209" s="120"/>
      <c r="C1209" s="119"/>
      <c r="D1209" s="119"/>
      <c r="E1209" s="138" t="s">
        <v>128</v>
      </c>
      <c r="F1209" s="139"/>
      <c r="G1209" s="140" t="n">
        <f aca="false">H1195+H1200+H1205+H1208</f>
        <v>0</v>
      </c>
      <c r="H1209" s="140" t="n">
        <f aca="false">TRUNC(G1209,2)</f>
        <v>0</v>
      </c>
      <c r="I1209" s="140" t="n">
        <f aca="false">I1180</f>
        <v>0</v>
      </c>
    </row>
    <row r="1210" customFormat="false" ht="18.55" hidden="false" customHeight="false" outlineLevel="0" collapsed="false">
      <c r="A1210" s="119"/>
      <c r="B1210" s="120"/>
      <c r="C1210" s="119"/>
      <c r="D1210" s="119"/>
      <c r="E1210" s="153" t="s">
        <v>1310</v>
      </c>
      <c r="F1210" s="154"/>
      <c r="G1210" s="155"/>
      <c r="H1210" s="155" t="n">
        <f aca="false">TRUNC(H119+H488+H682+H913+H1083+H1105+H1163+H1169+H1174+H1179+H1209,2)</f>
        <v>0</v>
      </c>
      <c r="I1210" s="155" t="n">
        <f aca="false">TRUNC(I119+I488+I682+I913+I1083+I1105+I1163+I1169+I1174+I1179+I1209,2)</f>
        <v>0</v>
      </c>
      <c r="J1210" s="156"/>
      <c r="K1210" s="157"/>
    </row>
    <row r="1211" customFormat="false" ht="18.55" hidden="false" customHeight="false" outlineLevel="0" collapsed="false">
      <c r="A1211" s="119"/>
      <c r="B1211" s="120"/>
      <c r="C1211" s="119"/>
      <c r="D1211" s="119"/>
      <c r="E1211" s="138" t="s">
        <v>1311</v>
      </c>
      <c r="F1211" s="158"/>
      <c r="G1211" s="159"/>
      <c r="H1211" s="160" t="n">
        <f aca="false">H1210-H1180</f>
        <v>0</v>
      </c>
      <c r="I1211" s="160" t="n">
        <f aca="false">I1210-I1180</f>
        <v>0</v>
      </c>
    </row>
    <row r="1212" customFormat="false" ht="18.55" hidden="false" customHeight="false" outlineLevel="0" collapsed="false">
      <c r="A1212" s="119"/>
      <c r="B1212" s="120"/>
      <c r="C1212" s="119"/>
      <c r="D1212" s="119"/>
      <c r="E1212" s="138" t="s">
        <v>1312</v>
      </c>
      <c r="F1212" s="158"/>
      <c r="G1212" s="159"/>
      <c r="H1212" s="160" t="n">
        <f aca="false">H1180</f>
        <v>0</v>
      </c>
      <c r="I1212" s="160" t="n">
        <f aca="false">I1180</f>
        <v>0</v>
      </c>
    </row>
  </sheetData>
  <sheetProtection sheet="true" password="e041" objects="true" scenarios="true"/>
  <autoFilter ref="A5:I1212"/>
  <mergeCells count="2">
    <mergeCell ref="B3:F3"/>
    <mergeCell ref="B4:F4"/>
  </mergeCells>
  <printOptions headings="false" gridLines="false" gridLinesSet="true" horizontalCentered="true" verticalCentered="false"/>
  <pageMargins left="0.511805555555555" right="0.511805555555555" top="0.7875" bottom="0.7875" header="0.511805555555555" footer="0.511805555555555"/>
  <pageSetup paperSize="9" scale="36"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drawing r:id="rId1"/>
</worksheet>
</file>

<file path=xl/worksheets/sheet5.xml><?xml version="1.0" encoding="utf-8"?>
<worksheet xmlns="http://schemas.openxmlformats.org/spreadsheetml/2006/main" xmlns:r="http://schemas.openxmlformats.org/officeDocument/2006/relationships">
  <sheetPr filterMode="false">
    <pageSetUpPr fitToPage="false"/>
  </sheetPr>
  <dimension ref="A1:H1048576"/>
  <sheetViews>
    <sheetView showFormulas="false" showGridLines="false" showRowColHeaders="true" showZeros="true" rightToLeft="false" tabSelected="true" showOutlineSymbols="true" defaultGridColor="true" view="pageBreakPreview" topLeftCell="A1" colorId="64" zoomScale="85" zoomScaleNormal="65" zoomScalePageLayoutView="85" workbookViewId="0">
      <selection pane="topLeft" activeCell="E16" activeCellId="0" sqref="E16"/>
    </sheetView>
  </sheetViews>
  <sheetFormatPr defaultRowHeight="13.8" zeroHeight="false" outlineLevelRow="0" outlineLevelCol="0"/>
  <cols>
    <col collapsed="false" customWidth="true" hidden="false" outlineLevel="0" max="1" min="1" style="47" width="17.52"/>
    <col collapsed="false" customWidth="true" hidden="false" outlineLevel="0" max="2" min="2" style="48" width="45.15"/>
    <col collapsed="false" customWidth="true" hidden="false" outlineLevel="0" max="3" min="3" style="47" width="9.95"/>
    <col collapsed="false" customWidth="true" hidden="false" outlineLevel="0" max="5" min="4" style="47" width="25.93"/>
    <col collapsed="false" customWidth="true" hidden="false" outlineLevel="0" max="6" min="6" style="47" width="17.52"/>
    <col collapsed="false" customWidth="true" hidden="false" outlineLevel="0" max="8" min="7" style="47" width="20.71"/>
    <col collapsed="false" customWidth="true" hidden="false" outlineLevel="0" max="1025" min="9" style="47" width="9.13"/>
  </cols>
  <sheetData>
    <row r="1" customFormat="false" ht="17.35" hidden="false" customHeight="false" outlineLevel="0" collapsed="false">
      <c r="A1" s="161" t="s">
        <v>1313</v>
      </c>
      <c r="B1" s="161"/>
      <c r="C1" s="161"/>
      <c r="D1" s="161"/>
      <c r="E1" s="162"/>
      <c r="F1" s="163"/>
    </row>
    <row r="2" customFormat="false" ht="17.35" hidden="false" customHeight="false" outlineLevel="0" collapsed="false">
      <c r="A2" s="164" t="s">
        <v>1</v>
      </c>
      <c r="B2" s="164"/>
      <c r="C2" s="164"/>
      <c r="D2" s="164"/>
      <c r="E2" s="162"/>
      <c r="F2" s="163"/>
    </row>
    <row r="3" customFormat="false" ht="17.35" hidden="false" customHeight="false" outlineLevel="0" collapsed="false">
      <c r="A3" s="4" t="s">
        <v>2</v>
      </c>
      <c r="B3" s="4"/>
      <c r="C3" s="4"/>
      <c r="D3" s="4"/>
      <c r="E3" s="49"/>
    </row>
    <row r="4" customFormat="false" ht="17.35" hidden="false" customHeight="false" outlineLevel="0" collapsed="false">
      <c r="A4" s="9" t="s">
        <v>3</v>
      </c>
      <c r="B4" s="9"/>
      <c r="C4" s="9"/>
      <c r="D4" s="9"/>
      <c r="E4" s="49"/>
    </row>
    <row r="5" customFormat="false" ht="13.8" hidden="false" customHeight="false" outlineLevel="0" collapsed="false">
      <c r="A5" s="0"/>
      <c r="B5" s="52"/>
      <c r="C5" s="0"/>
    </row>
    <row r="6" s="47" customFormat="true" ht="13.8" hidden="false" customHeight="false" outlineLevel="0" collapsed="false">
      <c r="A6" s="165"/>
      <c r="C6" s="0"/>
    </row>
    <row r="7" customFormat="false" ht="112.5" hidden="false" customHeight="true" outlineLevel="0" collapsed="false">
      <c r="A7" s="166" t="s">
        <v>1314</v>
      </c>
      <c r="B7" s="166"/>
      <c r="C7" s="166"/>
      <c r="D7" s="166"/>
      <c r="E7" s="166"/>
      <c r="F7" s="166"/>
    </row>
    <row r="8" customFormat="false" ht="13.8" hidden="false" customHeight="false" outlineLevel="0" collapsed="false">
      <c r="A8" s="167"/>
      <c r="B8" s="73"/>
      <c r="C8" s="73"/>
    </row>
    <row r="9" customFormat="false" ht="13.8" hidden="false" customHeight="false" outlineLevel="0" collapsed="false">
      <c r="A9" s="167"/>
      <c r="B9" s="73"/>
      <c r="C9" s="73"/>
    </row>
    <row r="10" customFormat="false" ht="13.8" hidden="false" customHeight="false" outlineLevel="0" collapsed="false">
      <c r="A10" s="9"/>
      <c r="B10" s="73"/>
      <c r="C10" s="73"/>
    </row>
    <row r="11" customFormat="false" ht="13.8" hidden="false" customHeight="false" outlineLevel="0" collapsed="false">
      <c r="A11" s="168" t="s">
        <v>1315</v>
      </c>
      <c r="B11" s="168"/>
      <c r="C11" s="168"/>
      <c r="D11" s="168"/>
      <c r="E11" s="168"/>
      <c r="F11" s="168"/>
    </row>
    <row r="12" customFormat="false" ht="13.8" hidden="false" customHeight="false" outlineLevel="0" collapsed="false">
      <c r="A12" s="169" t="s">
        <v>41</v>
      </c>
      <c r="B12" s="170" t="s">
        <v>1316</v>
      </c>
      <c r="C12" s="169" t="s">
        <v>1317</v>
      </c>
      <c r="D12" s="169" t="s">
        <v>1318</v>
      </c>
      <c r="E12" s="169" t="s">
        <v>1319</v>
      </c>
      <c r="F12" s="169" t="s">
        <v>1320</v>
      </c>
    </row>
    <row r="13" customFormat="false" ht="23.85" hidden="false" customHeight="false" outlineLevel="0" collapsed="false">
      <c r="A13" s="171" t="n">
        <v>93563</v>
      </c>
      <c r="B13" s="172" t="s">
        <v>1321</v>
      </c>
      <c r="C13" s="173" t="s">
        <v>1322</v>
      </c>
      <c r="D13" s="173" t="n">
        <v>24</v>
      </c>
      <c r="E13" s="174"/>
      <c r="F13" s="175" t="n">
        <f aca="false">TRUNC(E13*D13,2)</f>
        <v>0</v>
      </c>
      <c r="H13" s="176"/>
    </row>
    <row r="14" customFormat="false" ht="23.85" hidden="false" customHeight="false" outlineLevel="0" collapsed="false">
      <c r="A14" s="171" t="n">
        <v>93567</v>
      </c>
      <c r="B14" s="172" t="s">
        <v>1323</v>
      </c>
      <c r="C14" s="173" t="s">
        <v>1322</v>
      </c>
      <c r="D14" s="173" t="n">
        <v>24</v>
      </c>
      <c r="E14" s="174"/>
      <c r="F14" s="175" t="n">
        <f aca="false">TRUNC(E14*D14,2)</f>
        <v>0</v>
      </c>
      <c r="H14" s="176"/>
    </row>
    <row r="15" customFormat="false" ht="23.85" hidden="false" customHeight="false" outlineLevel="0" collapsed="false">
      <c r="A15" s="171" t="n">
        <v>94295</v>
      </c>
      <c r="B15" s="172" t="s">
        <v>1324</v>
      </c>
      <c r="C15" s="173" t="s">
        <v>1322</v>
      </c>
      <c r="D15" s="173" t="n">
        <v>24</v>
      </c>
      <c r="E15" s="174"/>
      <c r="F15" s="175" t="n">
        <f aca="false">TRUNC(E15*D15,2)</f>
        <v>0</v>
      </c>
      <c r="H15" s="176"/>
    </row>
    <row r="16" customFormat="false" ht="79.85" hidden="false" customHeight="false" outlineLevel="0" collapsed="false">
      <c r="A16" s="171" t="s">
        <v>1325</v>
      </c>
      <c r="B16" s="172" t="s">
        <v>1326</v>
      </c>
      <c r="C16" s="173" t="s">
        <v>1322</v>
      </c>
      <c r="D16" s="173" t="n">
        <v>24</v>
      </c>
      <c r="E16" s="174"/>
      <c r="F16" s="175" t="n">
        <f aca="false">TRUNC(E16*D16,2)</f>
        <v>0</v>
      </c>
      <c r="H16" s="176"/>
    </row>
    <row r="17" customFormat="false" ht="13.8" hidden="false" customHeight="false" outlineLevel="0" collapsed="false">
      <c r="E17" s="168" t="s">
        <v>65</v>
      </c>
      <c r="F17" s="177" t="n">
        <f aca="false">SUM(F13:F16)</f>
        <v>0</v>
      </c>
    </row>
    <row r="18" customFormat="false" ht="13.8" hidden="false" customHeight="false" outlineLevel="0" collapsed="false">
      <c r="B18" s="0"/>
      <c r="C18" s="178"/>
      <c r="D18" s="178"/>
      <c r="E18" s="179" t="s">
        <v>1327</v>
      </c>
      <c r="F18" s="177" t="n">
        <f aca="false">F17*(1+'BDI '!$F$30)</f>
        <v>0</v>
      </c>
    </row>
    <row r="26" customFormat="false" ht="16.15" hidden="false" customHeight="false" outlineLevel="0" collapsed="false"/>
    <row r="33" customFormat="false" ht="16.15" hidden="false" customHeight="false" outlineLevel="0" collapsed="false"/>
    <row r="34" customFormat="false" ht="16.15" hidden="false" customHeight="false" outlineLevel="0" collapsed="false"/>
    <row r="35" customFormat="false" ht="16.15" hidden="false" customHeight="false" outlineLevel="0" collapsed="false"/>
    <row r="36" customFormat="false" ht="16.15" hidden="false" customHeight="false" outlineLevel="0" collapsed="false"/>
    <row r="37" customFormat="false" ht="16.15" hidden="false" customHeight="false" outlineLevel="0" collapsed="false"/>
    <row r="38" customFormat="false" ht="16.15" hidden="false" customHeight="false" outlineLevel="0" collapsed="false"/>
    <row r="39" customFormat="false" ht="16.15" hidden="false" customHeight="false" outlineLevel="0" collapsed="false"/>
    <row r="40" customFormat="false" ht="16.15" hidden="false" customHeight="false" outlineLevel="0" collapsed="false"/>
    <row r="41" customFormat="false" ht="16.15" hidden="false" customHeight="false" outlineLevel="0" collapsed="false"/>
    <row r="42" customFormat="false" ht="16.15" hidden="false" customHeight="false" outlineLevel="0" collapsed="false"/>
    <row r="43" customFormat="false" ht="16.15" hidden="false" customHeight="false" outlineLevel="0" collapsed="false"/>
    <row r="44" customFormat="false" ht="16.15" hidden="false" customHeight="false" outlineLevel="0" collapsed="false"/>
    <row r="45" customFormat="false" ht="16.15" hidden="false" customHeight="false" outlineLevel="0" collapsed="false"/>
    <row r="46" customFormat="false" ht="16.15" hidden="false" customHeight="false" outlineLevel="0" collapsed="false"/>
    <row r="47" customFormat="false" ht="16.15" hidden="false" customHeight="false" outlineLevel="0" collapsed="false"/>
    <row r="48" customFormat="false" ht="16.15" hidden="false" customHeight="fals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sheetProtection sheet="true" password="e041" objects="true" scenarios="true"/>
  <mergeCells count="4">
    <mergeCell ref="A2:D2"/>
    <mergeCell ref="A4:D4"/>
    <mergeCell ref="A7:F7"/>
    <mergeCell ref="A11:F11"/>
  </mergeCells>
  <conditionalFormatting sqref="C19">
    <cfRule type="cellIs" priority="2" operator="lessThan" aboveAverage="0" equalAverage="0" bottom="0" percent="0" rank="0" text="" dxfId="0">
      <formula>D19</formula>
    </cfRule>
    <cfRule type="cellIs" priority="3" operator="greaterThan" aboveAverage="0" equalAverage="0" bottom="0" percent="0" rank="0" text="" dxfId="1">
      <formula>D19</formula>
    </cfRule>
  </conditionalFormatting>
  <conditionalFormatting sqref="D19">
    <cfRule type="cellIs" priority="4" operator="lessThan" aboveAverage="0" equalAverage="0" bottom="0" percent="0" rank="0" text="" dxfId="0">
      <formula>C19</formula>
    </cfRule>
    <cfRule type="cellIs" priority="5" operator="greaterThan" aboveAverage="0" equalAverage="0" bottom="0" percent="0" rank="0" text="" dxfId="1">
      <formula>C19</formula>
    </cfRule>
  </conditionalFormatting>
  <printOptions headings="false" gridLines="false" gridLinesSet="true" horizontalCentered="false" verticalCentered="false"/>
  <pageMargins left="0.7875" right="0.7875" top="0.7875" bottom="0.7875" header="0.511805555555555" footer="0.511805555555555"/>
  <pageSetup paperSize="9" scale="61"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2690</TotalTime>
  <Application>LibreOffice/6.0.7.3$Windows_X86_64 LibreOffice_project/dc89aa7a9eabfd848af146d5086077aeed2ae4a5</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2015-06-05T18:19:34Z</dcterms:created>
  <dc:creator>3053233</dc:creator>
  <dc:description/>
  <dc:language>pt-BR</dc:language>
  <cp:lastModifiedBy/>
  <cp:lastPrinted>2021-03-24T16:37:11Z</cp:lastPrinted>
  <dcterms:modified xsi:type="dcterms:W3CDTF">2021-03-24T16:38:38Z</dcterms:modified>
  <cp:revision>245</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