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91212ba9bbbd8b8/CBMDF/41º GBM/"/>
    </mc:Choice>
  </mc:AlternateContent>
  <xr:revisionPtr revIDLastSave="188" documentId="8_{69B895A2-AE7D-4E8D-8B39-56D0D75E4C21}" xr6:coauthVersionLast="47" xr6:coauthVersionMax="47" xr10:uidLastSave="{BB289CCF-6500-4C84-89AD-F01CD62F6151}"/>
  <bookViews>
    <workbookView xWindow="-120" yWindow="-120" windowWidth="29040" windowHeight="15720" tabRatio="765" xr2:uid="{00000000-000D-0000-FFFF-FFFF00000000}"/>
  </bookViews>
  <sheets>
    <sheet name="CAPA" sheetId="1" r:id="rId1"/>
    <sheet name="BDI " sheetId="2" r:id="rId2"/>
    <sheet name="Resumo Orçamento" sheetId="4" r:id="rId3"/>
    <sheet name="Cronograma físico financeiro" sheetId="6" r:id="rId4"/>
    <sheet name="Orçamento Sintético" sheetId="12" r:id="rId5"/>
  </sheets>
  <definedNames>
    <definedName name="_xlnm.Print_Area" localSheetId="1">'BDI '!$A$1:$G$38</definedName>
    <definedName name="_xlnm.Print_Area" localSheetId="0">CAPA!$A$1:$E$44</definedName>
    <definedName name="_xlnm.Print_Area" localSheetId="3">'Cronograma físico financeiro'!$A$1:$G$34</definedName>
    <definedName name="_xlnm.Print_Area" localSheetId="4">'Orçamento Sintético'!$A$1:$J$52</definedName>
    <definedName name="_xlnm.Print_Area" localSheetId="2">'Resumo Orçamento'!$A$1:$D$17</definedName>
    <definedName name="Print_Area_0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2" l="1"/>
  <c r="H48" i="12"/>
  <c r="I48" i="12" s="1"/>
  <c r="H47" i="12"/>
  <c r="I47" i="12" s="1"/>
  <c r="H45" i="12"/>
  <c r="I45" i="12" s="1"/>
  <c r="H42" i="12"/>
  <c r="I42" i="12" s="1"/>
  <c r="H43" i="12"/>
  <c r="I43" i="12" s="1"/>
  <c r="H41" i="12"/>
  <c r="I41" i="12" s="1"/>
  <c r="I40" i="12" s="1"/>
  <c r="H37" i="12"/>
  <c r="I37" i="12" s="1"/>
  <c r="H38" i="12"/>
  <c r="I38" i="12" s="1"/>
  <c r="H39" i="12"/>
  <c r="I39" i="12" s="1"/>
  <c r="H36" i="12"/>
  <c r="I36" i="12" s="1"/>
  <c r="I35" i="12" s="1"/>
  <c r="H32" i="12"/>
  <c r="I32" i="12" s="1"/>
  <c r="H33" i="12"/>
  <c r="I33" i="12" s="1"/>
  <c r="H34" i="12"/>
  <c r="I34" i="12" s="1"/>
  <c r="H31" i="12"/>
  <c r="I31" i="12" s="1"/>
  <c r="I30" i="12" s="1"/>
  <c r="H25" i="12"/>
  <c r="I25" i="12" s="1"/>
  <c r="H26" i="12"/>
  <c r="I26" i="12" s="1"/>
  <c r="H27" i="12"/>
  <c r="I27" i="12" s="1"/>
  <c r="H28" i="12"/>
  <c r="I28" i="12" s="1"/>
  <c r="H29" i="12"/>
  <c r="I29" i="12" s="1"/>
  <c r="H24" i="12"/>
  <c r="I24" i="12" s="1"/>
  <c r="I23" i="12" s="1"/>
  <c r="I22" i="12" s="1"/>
  <c r="I17" i="12" s="1"/>
  <c r="H21" i="12"/>
  <c r="I21" i="12" s="1"/>
  <c r="H20" i="12"/>
  <c r="I20" i="12" s="1"/>
  <c r="H19" i="12"/>
  <c r="I19" i="12" s="1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10" i="12"/>
  <c r="H15" i="12"/>
  <c r="I15" i="12" s="1"/>
  <c r="H14" i="12"/>
  <c r="I14" i="12" s="1"/>
  <c r="H11" i="12"/>
  <c r="I11" i="12" s="1"/>
  <c r="H12" i="12"/>
  <c r="I12" i="12" s="1"/>
  <c r="H10" i="12"/>
  <c r="I10" i="12" s="1"/>
  <c r="L50" i="12" l="1"/>
  <c r="H50" i="12"/>
  <c r="I13" i="12"/>
  <c r="I16" i="12"/>
  <c r="I9" i="12"/>
  <c r="I46" i="12"/>
  <c r="I44" i="12"/>
  <c r="I8" i="12" l="1"/>
  <c r="H52" i="12" s="1"/>
  <c r="J47" i="12" l="1"/>
  <c r="J16" i="12"/>
  <c r="J13" i="12"/>
  <c r="J40" i="12"/>
  <c r="J15" i="12"/>
  <c r="J35" i="12"/>
  <c r="J9" i="12"/>
  <c r="J17" i="12"/>
  <c r="J14" i="12"/>
  <c r="J30" i="12"/>
  <c r="J8" i="12"/>
  <c r="J46" i="12"/>
  <c r="J12" i="12"/>
  <c r="J23" i="12"/>
  <c r="H51" i="12"/>
  <c r="J48" i="12"/>
  <c r="J11" i="12"/>
  <c r="J22" i="12"/>
  <c r="J10" i="12"/>
  <c r="J18" i="12"/>
  <c r="J25" i="12"/>
  <c r="J33" i="12"/>
  <c r="J29" i="12"/>
  <c r="J32" i="12"/>
  <c r="J38" i="12"/>
  <c r="J20" i="12"/>
  <c r="J45" i="12"/>
  <c r="J37" i="12"/>
  <c r="J42" i="12"/>
  <c r="J34" i="12"/>
  <c r="J24" i="12"/>
  <c r="J39" i="12"/>
  <c r="J21" i="12"/>
  <c r="J36" i="12"/>
  <c r="J19" i="12"/>
  <c r="J31" i="12"/>
  <c r="J27" i="12"/>
  <c r="J26" i="12"/>
  <c r="J41" i="12"/>
  <c r="J28" i="12"/>
  <c r="J43" i="12"/>
  <c r="J44" i="12"/>
  <c r="G19" i="6" l="1"/>
  <c r="F19" i="6"/>
  <c r="E19" i="6"/>
  <c r="G16" i="6"/>
  <c r="F16" i="6"/>
  <c r="E16" i="6"/>
  <c r="G13" i="6"/>
  <c r="F13" i="6"/>
  <c r="E13" i="6"/>
  <c r="G10" i="6"/>
  <c r="F10" i="6"/>
  <c r="E10" i="6"/>
  <c r="C9" i="4"/>
  <c r="C14" i="6" s="1"/>
  <c r="C10" i="4"/>
  <c r="C17" i="6" s="1"/>
  <c r="C11" i="4"/>
  <c r="C20" i="6" s="1"/>
  <c r="C8" i="4"/>
  <c r="C11" i="6" s="1"/>
  <c r="B9" i="4"/>
  <c r="B13" i="6" s="1"/>
  <c r="B10" i="4"/>
  <c r="B16" i="6" s="1"/>
  <c r="B11" i="4"/>
  <c r="B19" i="6" s="1"/>
  <c r="B8" i="4"/>
  <c r="B10" i="6" s="1"/>
  <c r="I12" i="6"/>
  <c r="I15" i="6"/>
  <c r="I18" i="6"/>
  <c r="I9" i="6"/>
  <c r="D25" i="2"/>
  <c r="F25" i="2" s="1"/>
  <c r="D22" i="2"/>
  <c r="F22" i="2" s="1"/>
  <c r="D16" i="2"/>
  <c r="F16" i="2" s="1"/>
  <c r="D13" i="2"/>
  <c r="F13" i="2" s="1"/>
  <c r="C24" i="6" l="1"/>
  <c r="G14" i="6"/>
  <c r="F14" i="6"/>
  <c r="E14" i="6"/>
  <c r="F11" i="6"/>
  <c r="E11" i="6"/>
  <c r="G11" i="6"/>
  <c r="E20" i="6"/>
  <c r="G20" i="6"/>
  <c r="F20" i="6"/>
  <c r="E17" i="6"/>
  <c r="G17" i="6"/>
  <c r="F17" i="6"/>
  <c r="F27" i="2"/>
  <c r="C12" i="4"/>
  <c r="C21" i="1" s="1"/>
  <c r="G23" i="6" l="1"/>
  <c r="E23" i="6"/>
  <c r="F23" i="6"/>
  <c r="D9" i="4"/>
  <c r="D10" i="4"/>
  <c r="D11" i="4"/>
  <c r="D12" i="4"/>
  <c r="D8" i="4" l="1"/>
  <c r="D20" i="6" l="1"/>
  <c r="D14" i="6"/>
  <c r="D11" i="6"/>
  <c r="D17" i="6"/>
  <c r="E24" i="6" l="1"/>
  <c r="F24" i="6" s="1"/>
  <c r="G24" i="6" s="1"/>
  <c r="G21" i="6" l="1"/>
  <c r="F21" i="6"/>
  <c r="E21" i="6"/>
  <c r="E22" i="6" l="1"/>
  <c r="F22" i="6" s="1"/>
  <c r="G22" i="6" s="1"/>
  <c r="I21" i="6"/>
</calcChain>
</file>

<file path=xl/sharedStrings.xml><?xml version="1.0" encoding="utf-8"?>
<sst xmlns="http://schemas.openxmlformats.org/spreadsheetml/2006/main" count="257" uniqueCount="180">
  <si>
    <t>Total Obras com BDI - I:</t>
  </si>
  <si>
    <t>____________________________________</t>
  </si>
  <si>
    <t xml:space="preserve">MEMÓRIA DE CÁLCULO DO BDI - OBRA </t>
  </si>
  <si>
    <t>BDI  ESTABELECIDO PARA ESTE PROJETO</t>
  </si>
  <si>
    <t>ITEM</t>
  </si>
  <si>
    <t>DISCRIMINAÇÃO</t>
  </si>
  <si>
    <t xml:space="preserve">TAXA % </t>
  </si>
  <si>
    <t>%</t>
  </si>
  <si>
    <t>TOTAL ACUMULADO</t>
  </si>
  <si>
    <t>01</t>
  </si>
  <si>
    <t>AC (Taxa de rateio da administração central)</t>
  </si>
  <si>
    <t>02</t>
  </si>
  <si>
    <t>R (Riscos e imprevistos)</t>
  </si>
  <si>
    <t>03</t>
  </si>
  <si>
    <t>S (Taxa representativa de seguros)</t>
  </si>
  <si>
    <t>04</t>
  </si>
  <si>
    <t>G (Taxa que representa o ônus das garantias exigidas em edital)</t>
  </si>
  <si>
    <t>SUBTOTAL:</t>
  </si>
  <si>
    <t>05</t>
  </si>
  <si>
    <t xml:space="preserve">Despesas Financeiras </t>
  </si>
  <si>
    <t>Taxa representativa de incidências de impostos (I)</t>
  </si>
  <si>
    <t>06</t>
  </si>
  <si>
    <t>COFINS - Contribuição para o Financiamento da Seguridade Social</t>
  </si>
  <si>
    <t>07</t>
  </si>
  <si>
    <t>PIS - Programa de Integração Social</t>
  </si>
  <si>
    <t>08</t>
  </si>
  <si>
    <t>ISS - Imposto Sobre Serviço de Qualquer Natureza</t>
  </si>
  <si>
    <t>09</t>
  </si>
  <si>
    <t>Lucro</t>
  </si>
  <si>
    <t>SUBTOTAL - (L)</t>
  </si>
  <si>
    <t>CÓDIGO</t>
  </si>
  <si>
    <t>Peso (%)</t>
  </si>
  <si>
    <t>TOTAL</t>
  </si>
  <si>
    <t>PREÇO NÃO DESONERADO (CUSTO + BDI)</t>
  </si>
  <si>
    <t>C R O N O G R A M A   F Í S I C  O  -  F I N A N C E I R O</t>
  </si>
  <si>
    <t>DISCRIMINACAO</t>
  </si>
  <si>
    <t>MESES</t>
  </si>
  <si>
    <t>SERVIÇO C/ BDI</t>
  </si>
  <si>
    <t>TOTAIS SIMPLES    (%)</t>
  </si>
  <si>
    <t>TOTAIS ACUMULADOS    (%)</t>
  </si>
  <si>
    <t>TOTAIS SIMPLES    (R$)</t>
  </si>
  <si>
    <t>TOTAIS ACUMULADOS (R$)</t>
  </si>
  <si>
    <t>OBJETO:</t>
  </si>
  <si>
    <t>LOCAL:</t>
  </si>
  <si>
    <t>PRAZO DE EXECUÇÃO:</t>
  </si>
  <si>
    <t>DATA: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</si>
  <si>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</si>
  <si>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</si>
  <si>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</si>
  <si>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</si>
  <si>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</si>
  <si>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</si>
  <si>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</si>
  <si>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</si>
  <si>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</si>
  <si>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1.1 </t>
  </si>
  <si>
    <t>SINAPI</t>
  </si>
  <si>
    <t>m²</t>
  </si>
  <si>
    <t xml:space="preserve"> 98459 </t>
  </si>
  <si>
    <t>Próprio</t>
  </si>
  <si>
    <t>UN</t>
  </si>
  <si>
    <t xml:space="preserve"> 1.2 </t>
  </si>
  <si>
    <t>M</t>
  </si>
  <si>
    <t xml:space="preserve"> 2.1 </t>
  </si>
  <si>
    <t>m³</t>
  </si>
  <si>
    <t xml:space="preserve"> 2.2 </t>
  </si>
  <si>
    <t>M3XKM</t>
  </si>
  <si>
    <t xml:space="preserve"> 3.1 </t>
  </si>
  <si>
    <t>FUNDAÇÃO</t>
  </si>
  <si>
    <t xml:space="preserve"> 95583 </t>
  </si>
  <si>
    <t>KG</t>
  </si>
  <si>
    <t xml:space="preserve"> 95577 </t>
  </si>
  <si>
    <t xml:space="preserve"> 96543 </t>
  </si>
  <si>
    <t>ARMAÇÃO DE BLOCO, VIGA BALDRAME E SAPATA UTILIZANDO AÇO CA-60 DE 5 MM - MONTAGEM. AF_06/2017</t>
  </si>
  <si>
    <t xml:space="preserve"> 96546 </t>
  </si>
  <si>
    <t>ARMAÇÃO DE BLOCO, VIGA BALDRAME OU SAPATA UTILIZANDO AÇO CA-50 DE 10 MM - MONTAGEM. AF_06/2017</t>
  </si>
  <si>
    <t xml:space="preserve"> 92759 </t>
  </si>
  <si>
    <t>ARMAÇÃO DE PILAR OU VIGA DE UMA ESTRUTURA CONVENCIONAL DE CONCRETO ARMADO EM UM EDIFÍCIO DE MÚLTIPLOS PAVIMENTOS UTILIZANDO AÇO CA-60 DE 5,0 MM - MONTAGEM. AF_12/2015</t>
  </si>
  <si>
    <t xml:space="preserve"> 4.1 </t>
  </si>
  <si>
    <t>LIMPEZA DA OBRA</t>
  </si>
  <si>
    <t>Total sem BDI</t>
  </si>
  <si>
    <t>Total do BDI</t>
  </si>
  <si>
    <t>Total Geral</t>
  </si>
  <si>
    <t>H</t>
  </si>
  <si>
    <t xml:space="preserve"> 87894 </t>
  </si>
  <si>
    <t>CHAPISCO APLICADO EM ALVENARIA (SEM PRESENÇA DE VÃOS) E ESTRUTURAS DE CONCRETO DE FACHADA, COM COLHER DE PEDREIRO.  ARGAMASSA TRAÇO 1:3 COM PREPARO EM BETONEIRA 400L. AF_06/2014</t>
  </si>
  <si>
    <t xml:space="preserve"> 92762 </t>
  </si>
  <si>
    <t xml:space="preserve"> 103356 </t>
  </si>
  <si>
    <t>ALVENARIA DE VEDAÇÃO DE BLOCOS CERÂMICOS FURADOS NA HORIZONTAL DE 9X19X29 CM (ESPESSURA 9 CM) E ARGAMASSA DE ASSENTAMENTO COM PREPARO EM BETONEIRA. AF_12/2021</t>
  </si>
  <si>
    <t>CONSTRUÇÃO DE MURO DE CERCAMENTO DO 41º GBM</t>
  </si>
  <si>
    <t>St. de Indústria QES - Ceilândia, Brasília - DF, 72265-080</t>
  </si>
  <si>
    <t>PRAZO DE EXECUÇÃO: 3 (TRÊS) MESES.</t>
  </si>
  <si>
    <t>TAPUME COM TELHA METÁLICA. AF_05/2018 - CONSIDERAR A RETIRADA E REINSTALAÇÃO DO TAPUME AO LONGO DA EXECUÇÃO DO SERVIÇO.</t>
  </si>
  <si>
    <t xml:space="preserve"> COMP-1839 </t>
  </si>
  <si>
    <t>REMOÇÃO CERCA ALAMBRADO EXISTENTE - 41º GBM - CONSIDERAR ACONDICIONAMENTO EM LOCAL DETERMINADO PELA FISCALIZAÇÃO</t>
  </si>
  <si>
    <t>MURO DE ALVENARIA</t>
  </si>
  <si>
    <t>ESTRUTURA E FUNDAÇÃO MURO</t>
  </si>
  <si>
    <t xml:space="preserve"> 2.1.1 </t>
  </si>
  <si>
    <t xml:space="preserve"> 2.1.1.1 </t>
  </si>
  <si>
    <t xml:space="preserve"> COMP-1809 </t>
  </si>
  <si>
    <t>Copia da SINAPI (100896) - ESTACA ESCAVADA MECANICAMENTE, SEM FLUIDO ESTABILIZANTE, COM 30CM DE DIÂMETRO, CONCRETO LANÇADO POR CAMINHÃO BETONEIRA</t>
  </si>
  <si>
    <t xml:space="preserve"> 2.1.1.2 </t>
  </si>
  <si>
    <t>MONTAGEM DE ARMADURA DE ESTACAS, DIÂMETRO = 10,0 MM. AF_09/2021_PS</t>
  </si>
  <si>
    <t xml:space="preserve"> 2.1.1.3 </t>
  </si>
  <si>
    <t>MONTAGEM DE ARMADURA TRANSVERSAL DE ESTACAS DE SEÇÃO CIRCULAR, DIÂMETRO = 5,0 MM. AF_09/2021_PS</t>
  </si>
  <si>
    <t xml:space="preserve"> 2.1.2 </t>
  </si>
  <si>
    <t>VIGA BALDRAME E CINTA DE AMARRAÇÃO</t>
  </si>
  <si>
    <t xml:space="preserve"> 2.1.2.1 </t>
  </si>
  <si>
    <t>BALDRAME</t>
  </si>
  <si>
    <t xml:space="preserve"> 2.1.2.1.1 </t>
  </si>
  <si>
    <t xml:space="preserve"> 96524 </t>
  </si>
  <si>
    <t>ESCAVAÇÃO MECANIZADA PARA VIGA BALDRAME, SEM PREVISÃO DE FÔRMA, COM MINI-ESCAVADEIRA. AF_06/2017</t>
  </si>
  <si>
    <t xml:space="preserve"> 2.1.2.1.2 </t>
  </si>
  <si>
    <t xml:space="preserve"> CC.0217 </t>
  </si>
  <si>
    <t>LASTRO DE BRITA - 5 CM</t>
  </si>
  <si>
    <t xml:space="preserve"> 2.1.2.1.3 </t>
  </si>
  <si>
    <t xml:space="preserve"> 2.1.2.1.4 </t>
  </si>
  <si>
    <t xml:space="preserve"> 2.1.2.1.5 </t>
  </si>
  <si>
    <t xml:space="preserve"> COMP-1748 </t>
  </si>
  <si>
    <t>Copia da SINAPI (96557) - CONCRETAGEM DE BLOCOS DE COROAMENTO E VIGAS BALDRAMES, FCK 20 MPA - LANÇAMENTO, ADENSAMENTO E ACABAMENTO. AF_06/2017</t>
  </si>
  <si>
    <t xml:space="preserve"> 2.1.2.1.6 </t>
  </si>
  <si>
    <t xml:space="preserve"> CC.0286 </t>
  </si>
  <si>
    <t xml:space="preserve"> 2.1.2.2 </t>
  </si>
  <si>
    <t>VIGA SUPERIOR - CINTA DE AMARRAÇÃO</t>
  </si>
  <si>
    <t xml:space="preserve"> 2.1.2.2.1 </t>
  </si>
  <si>
    <t xml:space="preserve"> COMP-1811 </t>
  </si>
  <si>
    <t>Copia da SINAPI (92480) - MONTAGEM E DESMONTAGEM DE FÔRMA DE VIGA, APOIADA SOBRE A ALVENARIA, PÉ-DIREITO SIMPLES, EM CHAPA DE MADEIRA PLASTIFICADA, 18 UTILIZAÇÕES. AF_09/2020</t>
  </si>
  <si>
    <t xml:space="preserve"> 2.1.2.2.2 </t>
  </si>
  <si>
    <t xml:space="preserve"> 92725 </t>
  </si>
  <si>
    <t>CONCRETAGEM DE VIGAS E LAJES, FCK=20 MPA, PARA LAJES MACIÇAS OU NERVURADAS COM USO DE BOMBA EM EDIFICAÇÃO COM ÁREA MÉDIA DE LAJES MENOR OU IGUAL A 20 M² - LANÇAMENTO, ADENSAMENTO E ACABAMENTO. AF_12/2015</t>
  </si>
  <si>
    <t xml:space="preserve"> 2.1.2.2.3 </t>
  </si>
  <si>
    <t>ARMAÇÃO DE PILAR OU VIGA DE UMA ESTRUTURA CONVENCIONAL DE CONCRETO ARMADO EM UM EDIFÍCIO DE MÚLTIPLOS PAVIMENTOS UTILIZANDO AÇO CA-50 DE 10,0 MM - MONTAGEM. AF_12/2015</t>
  </si>
  <si>
    <t xml:space="preserve"> 2.1.2.2.4 </t>
  </si>
  <si>
    <t xml:space="preserve"> 2.1.3 </t>
  </si>
  <si>
    <t>PILARES</t>
  </si>
  <si>
    <t xml:space="preserve"> 2.1.3.1 </t>
  </si>
  <si>
    <t xml:space="preserve"> 92443 </t>
  </si>
  <si>
    <t>MONTAGEM E DESMONTAGEM DE FÔRMA DE PILARES RETANGULARES E ESTRUTURAS SIMILARES, PÉ-DIREITO SIMPLES, EM CHAPA DE MADEIRA COMPENSADA PLASTIFICADA, 18 UTILIZAÇÕES. AF_09/2020</t>
  </si>
  <si>
    <t xml:space="preserve"> 2.1.3.2 </t>
  </si>
  <si>
    <t xml:space="preserve"> 2.1.3.3 </t>
  </si>
  <si>
    <t xml:space="preserve"> 2.1.3.4 </t>
  </si>
  <si>
    <t xml:space="preserve"> COMP-1812 </t>
  </si>
  <si>
    <t>Copia da SINAPI (92720) - CONCRETAGEM DE PILARES, FCK = 20 MPA, COM USO DE BOMBA EM EDIFICAÇÃO COM SEÇÃO MÉDIA DE PILARES MENOR OU IGUAL A 0,25 M² - LANÇAMENTO, ADENSAMENTO E ACABAMENTO. AF_12/2015</t>
  </si>
  <si>
    <t>ALVENARIA E REVESTIMENTOS</t>
  </si>
  <si>
    <t xml:space="preserve"> 2.2.1 </t>
  </si>
  <si>
    <t xml:space="preserve"> 2.2.2 </t>
  </si>
  <si>
    <t xml:space="preserve"> 2.2.3 </t>
  </si>
  <si>
    <t xml:space="preserve"> CC.0327 </t>
  </si>
  <si>
    <t>MÃO DE OBRA E MATERIAIS PARA REINSTALAÇÃO DE PROTEÇÃO METÁLICA EM "V" COM ARAME FARPADO EM ALVENARIA - REAPROVEITAMENTO DA CERCA EXISTENTE</t>
  </si>
  <si>
    <t xml:space="preserve"> CC.0174 </t>
  </si>
  <si>
    <t>LIMPEZA GERAL</t>
  </si>
  <si>
    <t xml:space="preserve"> COMP-1282 </t>
  </si>
  <si>
    <t>ART DE OBRA OU SERVIÇO - VALOR CONTRATO ACIMA DE 15.000,00 - CREA DF</t>
  </si>
  <si>
    <t>IMPERMEABILIZACAO DE ESTRUTURAS ENTERRADAS, COM TINTA ASFALTICA, DUAS DEMAOS - FACE SUPERIOR DAS VIGAS BALDRAME</t>
  </si>
  <si>
    <t>SERVIÇOS PRELIMINARES</t>
  </si>
  <si>
    <t>CANTEIRO E MOBILIZAÇÃO</t>
  </si>
  <si>
    <t xml:space="preserve"> 1.1.1 </t>
  </si>
  <si>
    <t xml:space="preserve"> 1.1.2 </t>
  </si>
  <si>
    <t xml:space="preserve"> 95876 </t>
  </si>
  <si>
    <t>TRANSPORTE COM CAMINHÃO BASCULANTE DE 14 M³, EM VIA URBANA PAVIMENTADA, DMT ATÉ 30 KM (UNIDADE: M3XKM). AF_07/2020 - MOBILIZAÇÃO E DESMOBILIZAÇÃO OBRA</t>
  </si>
  <si>
    <t xml:space="preserve"> 1.1.3 </t>
  </si>
  <si>
    <t xml:space="preserve"> COMP-1878 </t>
  </si>
  <si>
    <t>CONSTRUÇÃO PROVISÓRIA CONTEIRO DE OBRAS - PEQUENAS OBRAS</t>
  </si>
  <si>
    <t>UND</t>
  </si>
  <si>
    <t>REMOÇÃO DE CERCA EXISTENTE</t>
  </si>
  <si>
    <t xml:space="preserve"> 1.2.1 </t>
  </si>
  <si>
    <t xml:space="preserve"> 1.2.2 </t>
  </si>
  <si>
    <t xml:space="preserve"> 00042408 </t>
  </si>
  <si>
    <t>LONA PLASTICA EXTRA FORTE PRETA, E = 200 MICRA</t>
  </si>
  <si>
    <t>ADMINISTRAÇÃO LOCAL</t>
  </si>
  <si>
    <t xml:space="preserve"> 4.2 </t>
  </si>
  <si>
    <t xml:space="preserve"> 90777 </t>
  </si>
  <si>
    <t>ENGENHEIRO CIVIL DE OBRA JUNIOR COM ENCARGOS COMPLEMENTARES</t>
  </si>
  <si>
    <t>EMPRESA LICITANTE:</t>
  </si>
  <si>
    <t>CNPJ:</t>
  </si>
  <si>
    <t>Brasília-DF, xx de xxxxxxxxxxxxx de 2023.</t>
  </si>
  <si>
    <t>MODELO DE PLANILHA DE PREÇOS PARA LICITAÇÃO</t>
  </si>
  <si>
    <t xml:space="preserve">BDI </t>
  </si>
  <si>
    <t>RESUMO ORÇAMENTO</t>
  </si>
  <si>
    <t>Orçamento Sintético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</si>
</sst>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[$R$-416]\ #,##0.00;[Red]\-[$R$-416]\ #,##0.00"/>
    <numFmt numFmtId="165" formatCode="* #,##0.00\ ;* \(#,##0.00\);* \-#\ ;@\ "/>
    <numFmt numFmtId="166" formatCode="&quot; R$ &quot;* #,##0.00\ ;&quot;-R$ &quot;* #,##0.00\ ;&quot; R$ &quot;* \-#\ ;@\ "/>
    <numFmt numFmtId="167" formatCode="0.000%"/>
    <numFmt numFmtId="168" formatCode="* #,##0.00\ ;* \(#,##0.00\);* #\ ;@\ "/>
    <numFmt numFmtId="169" formatCode="0.00\ &quot;m²&quot;"/>
    <numFmt numFmtId="170" formatCode="#,##0.00\ %"/>
    <numFmt numFmtId="172" formatCode="#,##0.00&quot; &quot;;#,##0.00&quot; &quot;;&quot;-&quot;#&quot; &quot;;&quot; &quot;@&quot; &quot;"/>
  </numFmts>
  <fonts count="34">
    <font>
      <sz val="11"/>
      <color rgb="FF333333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2"/>
      <color rgb="FF000000"/>
      <name val="V"/>
      <charset val="1"/>
    </font>
    <font>
      <b/>
      <sz val="11"/>
      <color rgb="FF000000"/>
      <name val="Lucida Sans Unicode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7F7F7F"/>
      <name val="Calibri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3"/>
      <name val="Calibri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b/>
      <sz val="1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Arial"/>
      <family val="2"/>
    </font>
    <font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color rgb="FF333333"/>
      <name val="Calibri"/>
      <family val="2"/>
      <charset val="1"/>
    </font>
    <font>
      <b/>
      <sz val="14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Arial2"/>
    </font>
    <font>
      <sz val="11"/>
      <name val="Calibri"/>
      <family val="2"/>
      <scheme val="minor"/>
    </font>
    <font>
      <b/>
      <sz val="11"/>
      <color rgb="FF333333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93CDDD"/>
        <bgColor rgb="FFBFBFBF"/>
      </patternFill>
    </fill>
    <fill>
      <patternFill patternType="solid">
        <fgColor rgb="FF9BBB59"/>
        <bgColor rgb="FFA6A6A6"/>
      </patternFill>
    </fill>
    <fill>
      <patternFill patternType="solid">
        <fgColor rgb="FF969696"/>
        <bgColor rgb="FFA6A6A6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F2F2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BFBFBF"/>
      </right>
      <top style="double">
        <color rgb="FFBFBFBF"/>
      </top>
      <bottom style="thin">
        <color rgb="FFBFBFBF"/>
      </bottom>
      <diagonal/>
    </border>
    <border>
      <left style="thin">
        <color rgb="FFA6A6A6"/>
      </left>
      <right style="thin">
        <color rgb="FFBFBFBF"/>
      </right>
      <top style="double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A6A6A6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thin">
        <color auto="1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/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/>
      <diagonal/>
    </border>
    <border>
      <left style="medium">
        <color indexed="64"/>
      </left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/>
      <top style="thin">
        <color rgb="FFC0C0C0"/>
      </top>
      <bottom/>
      <diagonal/>
    </border>
    <border>
      <left style="medium">
        <color indexed="64"/>
      </left>
      <right/>
      <top style="double">
        <color rgb="FFBFBFBF"/>
      </top>
      <bottom style="thin">
        <color rgb="FFBFBFBF"/>
      </bottom>
      <diagonal/>
    </border>
    <border>
      <left style="medium">
        <color indexed="64"/>
      </left>
      <right/>
      <top style="thin">
        <color rgb="FFBFBFBF"/>
      </top>
      <bottom style="thin">
        <color rgb="FFBFBFBF"/>
      </bottom>
      <diagonal/>
    </border>
    <border>
      <left style="medium">
        <color indexed="64"/>
      </left>
      <right/>
      <top style="thin">
        <color rgb="FFBFBFBF"/>
      </top>
      <bottom style="medium">
        <color indexed="64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A6A6A6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thin">
        <color auto="1"/>
      </left>
      <right style="medium">
        <color indexed="64"/>
      </right>
      <top style="thin">
        <color rgb="FFC0C0C0"/>
      </top>
      <bottom style="thin">
        <color rgb="FFC0C0C0"/>
      </bottom>
      <diagonal/>
    </border>
    <border>
      <left/>
      <right style="medium">
        <color indexed="64"/>
      </right>
      <top style="thin">
        <color rgb="FFC0C0C0"/>
      </top>
      <bottom/>
      <diagonal/>
    </border>
    <border>
      <left/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/>
      <diagonal/>
    </border>
    <border>
      <left style="thin">
        <color rgb="FFC0C0C0"/>
      </left>
      <right style="medium">
        <color indexed="64"/>
      </right>
      <top/>
      <bottom/>
      <diagonal/>
    </border>
    <border>
      <left style="thin">
        <color rgb="FFC0C0C0"/>
      </left>
      <right style="medium">
        <color indexed="64"/>
      </right>
      <top/>
      <bottom style="thin">
        <color rgb="FFC0C0C0"/>
      </bottom>
      <diagonal/>
    </border>
    <border>
      <left style="thin">
        <color rgb="FFBFBFBF"/>
      </left>
      <right style="medium">
        <color indexed="64"/>
      </right>
      <top style="double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rgb="FFA6A6A6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C0C0C0"/>
      </bottom>
      <diagonal/>
    </border>
  </borders>
  <cellStyleXfs count="13">
    <xf numFmtId="0" fontId="0" fillId="0" borderId="0"/>
    <xf numFmtId="166" fontId="11" fillId="0" borderId="0" applyBorder="0" applyProtection="0"/>
    <xf numFmtId="9" fontId="2" fillId="0" borderId="0" applyBorder="0" applyProtection="0"/>
    <xf numFmtId="0" fontId="10" fillId="0" borderId="0" applyBorder="0" applyProtection="0"/>
    <xf numFmtId="0" fontId="21" fillId="0" borderId="0"/>
    <xf numFmtId="43" fontId="27" fillId="0" borderId="0" applyFont="0" applyFill="0" applyBorder="0" applyAlignment="0" applyProtection="0"/>
    <xf numFmtId="0" fontId="30" fillId="0" borderId="0"/>
    <xf numFmtId="0" fontId="31" fillId="0" borderId="0"/>
    <xf numFmtId="172" fontId="20" fillId="0" borderId="0"/>
    <xf numFmtId="0" fontId="21" fillId="0" borderId="0"/>
    <xf numFmtId="43" fontId="30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4" fontId="0" fillId="0" borderId="0" xfId="0" applyNumberFormat="1"/>
    <xf numFmtId="164" fontId="2" fillId="0" borderId="0" xfId="0" applyNumberFormat="1" applyFont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justify"/>
    </xf>
    <xf numFmtId="0" fontId="3" fillId="0" borderId="0" xfId="0" applyFont="1"/>
    <xf numFmtId="0" fontId="2" fillId="0" borderId="0" xfId="0" applyFont="1" applyAlignment="1">
      <alignment horizontal="center"/>
    </xf>
    <xf numFmtId="10" fontId="2" fillId="0" borderId="4" xfId="2" applyNumberFormat="1" applyBorder="1" applyAlignment="1" applyProtection="1">
      <alignment horizontal="center"/>
    </xf>
    <xf numFmtId="49" fontId="9" fillId="0" borderId="3" xfId="0" applyNumberFormat="1" applyFont="1" applyBorder="1" applyAlignment="1">
      <alignment horizontal="center" vertical="center"/>
    </xf>
    <xf numFmtId="10" fontId="9" fillId="0" borderId="0" xfId="3" applyNumberFormat="1" applyFont="1" applyBorder="1" applyAlignment="1" applyProtection="1">
      <alignment horizontal="center" vertical="center"/>
    </xf>
    <xf numFmtId="10" fontId="9" fillId="0" borderId="5" xfId="3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center"/>
    </xf>
    <xf numFmtId="10" fontId="11" fillId="0" borderId="0" xfId="3" applyNumberFormat="1" applyFont="1" applyBorder="1" applyAlignment="1" applyProtection="1">
      <alignment horizontal="center"/>
    </xf>
    <xf numFmtId="10" fontId="11" fillId="0" borderId="5" xfId="3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0" fontId="11" fillId="0" borderId="0" xfId="3" applyNumberFormat="1" applyFont="1" applyBorder="1" applyAlignment="1" applyProtection="1">
      <alignment horizontal="center" vertical="center"/>
    </xf>
    <xf numFmtId="10" fontId="11" fillId="0" borderId="5" xfId="3" applyNumberFormat="1" applyFont="1" applyBorder="1" applyAlignment="1" applyProtection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10" fontId="9" fillId="0" borderId="5" xfId="3" applyNumberFormat="1" applyFont="1" applyBorder="1" applyAlignment="1" applyProtection="1">
      <alignment horizontal="center" vertical="center"/>
    </xf>
    <xf numFmtId="165" fontId="9" fillId="0" borderId="0" xfId="0" applyNumberFormat="1" applyFont="1"/>
    <xf numFmtId="165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10" fontId="8" fillId="0" borderId="5" xfId="3" applyNumberFormat="1" applyFont="1" applyBorder="1" applyAlignment="1" applyProtection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3" xfId="0" applyNumberFormat="1" applyFont="1" applyBorder="1" applyAlignment="1">
      <alignment vertical="center"/>
    </xf>
    <xf numFmtId="165" fontId="8" fillId="0" borderId="5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166" fontId="15" fillId="0" borderId="8" xfId="1" applyFont="1" applyBorder="1" applyAlignment="1" applyProtection="1">
      <alignment vertical="center"/>
    </xf>
    <xf numFmtId="10" fontId="3" fillId="0" borderId="8" xfId="2" applyNumberFormat="1" applyFont="1" applyBorder="1" applyAlignment="1" applyProtection="1">
      <alignment horizontal="center" vertical="center"/>
    </xf>
    <xf numFmtId="0" fontId="14" fillId="0" borderId="8" xfId="0" applyFont="1" applyBorder="1" applyAlignment="1">
      <alignment horizontal="center" vertical="center"/>
    </xf>
    <xf numFmtId="166" fontId="14" fillId="0" borderId="8" xfId="0" applyNumberFormat="1" applyFont="1" applyBorder="1"/>
    <xf numFmtId="10" fontId="14" fillId="0" borderId="8" xfId="2" applyNumberFormat="1" applyFont="1" applyBorder="1" applyAlignment="1" applyProtection="1">
      <alignment horizontal="center" vertical="center"/>
    </xf>
    <xf numFmtId="167" fontId="0" fillId="0" borderId="0" xfId="0" applyNumberFormat="1"/>
    <xf numFmtId="0" fontId="1" fillId="0" borderId="0" xfId="0" applyFont="1"/>
    <xf numFmtId="0" fontId="16" fillId="0" borderId="0" xfId="3" applyFont="1" applyBorder="1" applyProtection="1"/>
    <xf numFmtId="0" fontId="16" fillId="0" borderId="0" xfId="3" applyFont="1" applyBorder="1" applyAlignment="1" applyProtection="1">
      <alignment wrapText="1"/>
    </xf>
    <xf numFmtId="165" fontId="16" fillId="0" borderId="0" xfId="3" applyNumberFormat="1" applyFont="1" applyBorder="1" applyProtection="1"/>
    <xf numFmtId="10" fontId="16" fillId="0" borderId="0" xfId="3" applyNumberFormat="1" applyFont="1" applyBorder="1" applyAlignment="1" applyProtection="1">
      <alignment horizontal="center"/>
    </xf>
    <xf numFmtId="0" fontId="17" fillId="0" borderId="0" xfId="3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0" fontId="16" fillId="0" borderId="10" xfId="3" applyFont="1" applyBorder="1" applyAlignment="1" applyProtection="1">
      <alignment horizontal="right" vertical="center"/>
    </xf>
    <xf numFmtId="0" fontId="16" fillId="0" borderId="0" xfId="3" applyFont="1" applyBorder="1" applyAlignment="1" applyProtection="1">
      <alignment vertical="center"/>
    </xf>
    <xf numFmtId="0" fontId="18" fillId="0" borderId="0" xfId="3" applyFont="1" applyBorder="1" applyAlignment="1" applyProtection="1">
      <alignment horizontal="left" vertical="center" wrapText="1"/>
    </xf>
    <xf numFmtId="0" fontId="18" fillId="0" borderId="0" xfId="3" applyFont="1" applyBorder="1" applyAlignment="1" applyProtection="1">
      <alignment horizontal="left" vertical="center"/>
    </xf>
    <xf numFmtId="10" fontId="18" fillId="0" borderId="0" xfId="3" applyNumberFormat="1" applyFont="1" applyBorder="1" applyAlignment="1" applyProtection="1">
      <alignment horizontal="left" vertical="center"/>
    </xf>
    <xf numFmtId="0" fontId="18" fillId="0" borderId="0" xfId="3" applyFont="1" applyBorder="1" applyProtection="1"/>
    <xf numFmtId="0" fontId="16" fillId="0" borderId="12" xfId="3" applyFont="1" applyBorder="1" applyAlignment="1" applyProtection="1">
      <alignment horizontal="center" wrapText="1"/>
    </xf>
    <xf numFmtId="10" fontId="16" fillId="0" borderId="13" xfId="3" applyNumberFormat="1" applyFont="1" applyBorder="1" applyAlignment="1" applyProtection="1">
      <alignment horizontal="center" wrapText="1"/>
    </xf>
    <xf numFmtId="0" fontId="16" fillId="0" borderId="14" xfId="3" applyFont="1" applyBorder="1" applyAlignment="1" applyProtection="1">
      <alignment horizontal="center" wrapText="1"/>
    </xf>
    <xf numFmtId="10" fontId="16" fillId="0" borderId="15" xfId="3" applyNumberFormat="1" applyFont="1" applyBorder="1" applyAlignment="1" applyProtection="1">
      <alignment horizontal="center" wrapText="1"/>
    </xf>
    <xf numFmtId="165" fontId="16" fillId="0" borderId="16" xfId="3" applyNumberFormat="1" applyFont="1" applyBorder="1" applyAlignment="1" applyProtection="1">
      <alignment horizontal="center"/>
    </xf>
    <xf numFmtId="0" fontId="16" fillId="0" borderId="12" xfId="3" applyFont="1" applyBorder="1" applyProtection="1"/>
    <xf numFmtId="165" fontId="16" fillId="0" borderId="12" xfId="3" applyNumberFormat="1" applyFont="1" applyBorder="1" applyProtection="1"/>
    <xf numFmtId="10" fontId="16" fillId="0" borderId="12" xfId="3" applyNumberFormat="1" applyFont="1" applyBorder="1" applyAlignment="1" applyProtection="1">
      <alignment horizontal="center"/>
    </xf>
    <xf numFmtId="10" fontId="16" fillId="0" borderId="12" xfId="3" applyNumberFormat="1" applyFont="1" applyBorder="1" applyProtection="1">
      <protection hidden="1"/>
    </xf>
    <xf numFmtId="10" fontId="16" fillId="0" borderId="0" xfId="3" applyNumberFormat="1" applyFont="1" applyBorder="1" applyProtection="1">
      <protection hidden="1"/>
    </xf>
    <xf numFmtId="0" fontId="19" fillId="0" borderId="0" xfId="3" applyFont="1" applyBorder="1" applyProtection="1">
      <protection hidden="1"/>
    </xf>
    <xf numFmtId="166" fontId="16" fillId="0" borderId="17" xfId="1" applyFont="1" applyBorder="1" applyAlignment="1" applyProtection="1">
      <alignment vertical="center"/>
    </xf>
    <xf numFmtId="165" fontId="16" fillId="0" borderId="18" xfId="3" applyNumberFormat="1" applyFont="1" applyBorder="1" applyAlignment="1" applyProtection="1">
      <alignment horizontal="center"/>
    </xf>
    <xf numFmtId="10" fontId="16" fillId="0" borderId="19" xfId="3" applyNumberFormat="1" applyFont="1" applyBorder="1" applyAlignment="1" applyProtection="1">
      <alignment horizontal="center"/>
    </xf>
    <xf numFmtId="0" fontId="16" fillId="0" borderId="19" xfId="3" applyFont="1" applyBorder="1" applyAlignment="1" applyProtection="1">
      <alignment horizontal="fill" vertical="center"/>
      <protection hidden="1"/>
    </xf>
    <xf numFmtId="0" fontId="16" fillId="0" borderId="20" xfId="3" applyFont="1" applyBorder="1" applyProtection="1"/>
    <xf numFmtId="165" fontId="16" fillId="0" borderId="21" xfId="3" applyNumberFormat="1" applyFont="1" applyBorder="1" applyAlignment="1" applyProtection="1">
      <alignment horizontal="center"/>
    </xf>
    <xf numFmtId="10" fontId="16" fillId="0" borderId="14" xfId="3" applyNumberFormat="1" applyFont="1" applyBorder="1" applyAlignment="1" applyProtection="1">
      <alignment horizontal="center"/>
    </xf>
    <xf numFmtId="168" fontId="16" fillId="0" borderId="14" xfId="3" applyNumberFormat="1" applyFont="1" applyBorder="1" applyProtection="1">
      <protection hidden="1"/>
    </xf>
    <xf numFmtId="0" fontId="16" fillId="0" borderId="22" xfId="3" applyFont="1" applyBorder="1" applyAlignment="1" applyProtection="1">
      <alignment wrapText="1"/>
    </xf>
    <xf numFmtId="165" fontId="16" fillId="0" borderId="22" xfId="3" applyNumberFormat="1" applyFont="1" applyBorder="1" applyAlignment="1" applyProtection="1">
      <alignment wrapText="1"/>
    </xf>
    <xf numFmtId="10" fontId="16" fillId="0" borderId="22" xfId="3" applyNumberFormat="1" applyFont="1" applyBorder="1" applyAlignment="1" applyProtection="1">
      <alignment horizontal="center" wrapText="1"/>
    </xf>
    <xf numFmtId="10" fontId="16" fillId="0" borderId="23" xfId="3" applyNumberFormat="1" applyFont="1" applyBorder="1" applyProtection="1"/>
    <xf numFmtId="10" fontId="16" fillId="0" borderId="24" xfId="3" applyNumberFormat="1" applyFont="1" applyBorder="1" applyProtection="1"/>
    <xf numFmtId="0" fontId="16" fillId="7" borderId="25" xfId="3" applyFont="1" applyFill="1" applyBorder="1" applyAlignment="1" applyProtection="1">
      <alignment wrapText="1"/>
    </xf>
    <xf numFmtId="165" fontId="16" fillId="7" borderId="25" xfId="3" applyNumberFormat="1" applyFont="1" applyFill="1" applyBorder="1" applyAlignment="1" applyProtection="1">
      <alignment wrapText="1"/>
    </xf>
    <xf numFmtId="10" fontId="16" fillId="7" borderId="25" xfId="3" applyNumberFormat="1" applyFont="1" applyFill="1" applyBorder="1" applyAlignment="1" applyProtection="1">
      <alignment horizontal="center" wrapText="1"/>
    </xf>
    <xf numFmtId="10" fontId="16" fillId="7" borderId="26" xfId="3" applyNumberFormat="1" applyFont="1" applyFill="1" applyBorder="1" applyProtection="1"/>
    <xf numFmtId="10" fontId="16" fillId="7" borderId="27" xfId="3" applyNumberFormat="1" applyFont="1" applyFill="1" applyBorder="1" applyProtection="1"/>
    <xf numFmtId="0" fontId="16" fillId="0" borderId="25" xfId="3" applyFont="1" applyBorder="1" applyAlignment="1" applyProtection="1">
      <alignment wrapText="1"/>
    </xf>
    <xf numFmtId="165" fontId="16" fillId="0" borderId="25" xfId="3" applyNumberFormat="1" applyFont="1" applyBorder="1" applyAlignment="1" applyProtection="1">
      <alignment wrapText="1"/>
    </xf>
    <xf numFmtId="10" fontId="16" fillId="0" borderId="25" xfId="3" applyNumberFormat="1" applyFont="1" applyBorder="1" applyAlignment="1" applyProtection="1">
      <alignment horizontal="center" wrapText="1"/>
    </xf>
    <xf numFmtId="168" fontId="16" fillId="0" borderId="26" xfId="3" applyNumberFormat="1" applyFont="1" applyBorder="1" applyProtection="1"/>
    <xf numFmtId="0" fontId="2" fillId="0" borderId="0" xfId="0" applyFont="1" applyAlignment="1">
      <alignment vertical="center"/>
    </xf>
    <xf numFmtId="0" fontId="15" fillId="5" borderId="0" xfId="0" applyFont="1" applyFill="1"/>
    <xf numFmtId="0" fontId="21" fillId="0" borderId="0" xfId="4"/>
    <xf numFmtId="0" fontId="18" fillId="0" borderId="3" xfId="3" applyFont="1" applyBorder="1" applyAlignment="1" applyProtection="1">
      <alignment horizontal="left" vertical="center"/>
    </xf>
    <xf numFmtId="0" fontId="16" fillId="0" borderId="35" xfId="3" applyFont="1" applyBorder="1" applyAlignment="1" applyProtection="1">
      <alignment horizontal="center"/>
    </xf>
    <xf numFmtId="0" fontId="16" fillId="0" borderId="36" xfId="3" applyFont="1" applyBorder="1" applyAlignment="1" applyProtection="1">
      <alignment horizontal="center"/>
    </xf>
    <xf numFmtId="49" fontId="16" fillId="0" borderId="35" xfId="3" applyNumberFormat="1" applyFont="1" applyBorder="1" applyAlignment="1" applyProtection="1">
      <alignment horizontal="center"/>
    </xf>
    <xf numFmtId="0" fontId="16" fillId="0" borderId="3" xfId="3" applyFont="1" applyBorder="1" applyAlignment="1" applyProtection="1">
      <alignment horizontal="center"/>
    </xf>
    <xf numFmtId="49" fontId="16" fillId="0" borderId="34" xfId="3" applyNumberFormat="1" applyFont="1" applyBorder="1" applyAlignment="1" applyProtection="1">
      <alignment horizontal="center"/>
    </xf>
    <xf numFmtId="49" fontId="16" fillId="0" borderId="37" xfId="3" applyNumberFormat="1" applyFont="1" applyBorder="1" applyAlignment="1" applyProtection="1">
      <alignment horizontal="center"/>
    </xf>
    <xf numFmtId="0" fontId="16" fillId="0" borderId="38" xfId="3" applyFont="1" applyBorder="1" applyProtection="1"/>
    <xf numFmtId="0" fontId="16" fillId="7" borderId="39" xfId="3" applyFont="1" applyFill="1" applyBorder="1" applyProtection="1"/>
    <xf numFmtId="0" fontId="16" fillId="0" borderId="39" xfId="3" applyFont="1" applyBorder="1" applyProtection="1"/>
    <xf numFmtId="0" fontId="16" fillId="7" borderId="40" xfId="3" applyFont="1" applyFill="1" applyBorder="1" applyProtection="1"/>
    <xf numFmtId="0" fontId="16" fillId="7" borderId="41" xfId="3" applyFont="1" applyFill="1" applyBorder="1" applyAlignment="1" applyProtection="1">
      <alignment wrapText="1"/>
    </xf>
    <xf numFmtId="165" fontId="16" fillId="7" borderId="41" xfId="3" applyNumberFormat="1" applyFont="1" applyFill="1" applyBorder="1" applyAlignment="1" applyProtection="1">
      <alignment wrapText="1"/>
    </xf>
    <xf numFmtId="10" fontId="16" fillId="7" borderId="41" xfId="3" applyNumberFormat="1" applyFont="1" applyFill="1" applyBorder="1" applyAlignment="1" applyProtection="1">
      <alignment horizontal="center" wrapText="1"/>
    </xf>
    <xf numFmtId="168" fontId="16" fillId="7" borderId="42" xfId="3" applyNumberFormat="1" applyFont="1" applyFill="1" applyBorder="1" applyProtection="1"/>
    <xf numFmtId="168" fontId="16" fillId="7" borderId="43" xfId="3" applyNumberFormat="1" applyFont="1" applyFill="1" applyBorder="1" applyProtection="1"/>
    <xf numFmtId="43" fontId="16" fillId="0" borderId="0" xfId="5" applyFont="1" applyBorder="1" applyAlignment="1" applyProtection="1">
      <alignment horizontal="center"/>
    </xf>
    <xf numFmtId="43" fontId="16" fillId="0" borderId="0" xfId="5" applyFont="1" applyBorder="1" applyAlignment="1" applyProtection="1"/>
    <xf numFmtId="0" fontId="26" fillId="8" borderId="0" xfId="0" applyFont="1" applyFill="1" applyAlignment="1">
      <alignment horizontal="center" vertical="top" wrapText="1"/>
    </xf>
    <xf numFmtId="0" fontId="26" fillId="8" borderId="0" xfId="0" applyFont="1" applyFill="1" applyAlignment="1">
      <alignment horizontal="left" vertical="top" wrapText="1"/>
    </xf>
    <xf numFmtId="0" fontId="22" fillId="8" borderId="30" xfId="0" applyFont="1" applyFill="1" applyBorder="1" applyAlignment="1">
      <alignment horizontal="center" vertical="top" wrapText="1"/>
    </xf>
    <xf numFmtId="0" fontId="22" fillId="8" borderId="0" xfId="0" applyFont="1" applyFill="1" applyAlignment="1">
      <alignment horizontal="left" vertical="top" wrapText="1"/>
    </xf>
    <xf numFmtId="0" fontId="23" fillId="8" borderId="0" xfId="0" applyFont="1" applyFill="1" applyAlignment="1">
      <alignment horizontal="left" vertical="top" wrapText="1"/>
    </xf>
    <xf numFmtId="0" fontId="16" fillId="0" borderId="3" xfId="3" applyFont="1" applyBorder="1" applyProtection="1"/>
    <xf numFmtId="0" fontId="16" fillId="0" borderId="44" xfId="3" applyFont="1" applyBorder="1" applyProtection="1"/>
    <xf numFmtId="10" fontId="16" fillId="0" borderId="45" xfId="3" applyNumberFormat="1" applyFont="1" applyBorder="1" applyAlignment="1" applyProtection="1">
      <alignment horizontal="center"/>
    </xf>
    <xf numFmtId="0" fontId="16" fillId="0" borderId="45" xfId="3" applyFont="1" applyBorder="1" applyProtection="1"/>
    <xf numFmtId="0" fontId="22" fillId="8" borderId="30" xfId="0" applyFont="1" applyFill="1" applyBorder="1" applyAlignment="1">
      <alignment horizontal="left" vertical="top" wrapText="1"/>
    </xf>
    <xf numFmtId="0" fontId="22" fillId="8" borderId="30" xfId="0" applyFont="1" applyFill="1" applyBorder="1" applyAlignment="1">
      <alignment horizontal="right" vertical="top" wrapText="1"/>
    </xf>
    <xf numFmtId="10" fontId="16" fillId="0" borderId="0" xfId="5" applyNumberFormat="1" applyFont="1" applyBorder="1" applyAlignment="1" applyProtection="1"/>
    <xf numFmtId="0" fontId="23" fillId="8" borderId="0" xfId="0" applyFont="1" applyFill="1" applyAlignment="1">
      <alignment horizontal="right" vertical="top" wrapText="1"/>
    </xf>
    <xf numFmtId="0" fontId="16" fillId="0" borderId="11" xfId="3" applyFont="1" applyBorder="1" applyAlignment="1" applyProtection="1">
      <alignment horizontal="center" vertical="center"/>
    </xf>
    <xf numFmtId="0" fontId="24" fillId="9" borderId="30" xfId="0" applyFont="1" applyFill="1" applyBorder="1" applyAlignment="1">
      <alignment horizontal="left" vertical="top" wrapText="1"/>
    </xf>
    <xf numFmtId="0" fontId="24" fillId="9" borderId="30" xfId="0" applyFont="1" applyFill="1" applyBorder="1" applyAlignment="1">
      <alignment horizontal="right" vertical="top" wrapText="1"/>
    </xf>
    <xf numFmtId="4" fontId="24" fillId="9" borderId="30" xfId="0" applyNumberFormat="1" applyFont="1" applyFill="1" applyBorder="1" applyAlignment="1">
      <alignment horizontal="right" vertical="top" wrapText="1"/>
    </xf>
    <xf numFmtId="0" fontId="25" fillId="10" borderId="30" xfId="0" applyFont="1" applyFill="1" applyBorder="1" applyAlignment="1">
      <alignment horizontal="left" vertical="top" wrapText="1"/>
    </xf>
    <xf numFmtId="0" fontId="25" fillId="10" borderId="30" xfId="0" applyFont="1" applyFill="1" applyBorder="1" applyAlignment="1">
      <alignment horizontal="right" vertical="top" wrapText="1"/>
    </xf>
    <xf numFmtId="0" fontId="25" fillId="10" borderId="30" xfId="0" applyFont="1" applyFill="1" applyBorder="1" applyAlignment="1">
      <alignment horizontal="center" vertical="top" wrapText="1"/>
    </xf>
    <xf numFmtId="4" fontId="25" fillId="10" borderId="30" xfId="0" applyNumberFormat="1" applyFont="1" applyFill="1" applyBorder="1" applyAlignment="1">
      <alignment horizontal="right" vertical="top" wrapText="1"/>
    </xf>
    <xf numFmtId="170" fontId="24" fillId="9" borderId="30" xfId="0" applyNumberFormat="1" applyFont="1" applyFill="1" applyBorder="1" applyAlignment="1">
      <alignment horizontal="right" vertical="top" wrapText="1"/>
    </xf>
    <xf numFmtId="170" fontId="25" fillId="10" borderId="30" xfId="0" applyNumberFormat="1" applyFont="1" applyFill="1" applyBorder="1" applyAlignment="1">
      <alignment horizontal="right" vertical="top" wrapText="1"/>
    </xf>
    <xf numFmtId="166" fontId="32" fillId="0" borderId="0" xfId="1" applyFont="1"/>
    <xf numFmtId="0" fontId="16" fillId="0" borderId="48" xfId="3" applyFont="1" applyBorder="1" applyAlignment="1" applyProtection="1">
      <alignment horizontal="right" vertical="center"/>
    </xf>
    <xf numFmtId="0" fontId="16" fillId="0" borderId="5" xfId="3" applyFont="1" applyBorder="1" applyAlignment="1" applyProtection="1">
      <alignment vertical="center"/>
    </xf>
    <xf numFmtId="0" fontId="18" fillId="0" borderId="5" xfId="3" applyFont="1" applyBorder="1" applyAlignment="1" applyProtection="1">
      <alignment horizontal="left" vertical="center"/>
    </xf>
    <xf numFmtId="165" fontId="16" fillId="0" borderId="50" xfId="3" applyNumberFormat="1" applyFont="1" applyBorder="1" applyAlignment="1" applyProtection="1">
      <alignment horizontal="center"/>
    </xf>
    <xf numFmtId="10" fontId="16" fillId="0" borderId="51" xfId="3" applyNumberFormat="1" applyFont="1" applyBorder="1" applyProtection="1">
      <protection hidden="1"/>
    </xf>
    <xf numFmtId="0" fontId="16" fillId="0" borderId="52" xfId="3" applyFont="1" applyBorder="1" applyAlignment="1" applyProtection="1">
      <alignment horizontal="fill" vertical="center"/>
      <protection hidden="1"/>
    </xf>
    <xf numFmtId="168" fontId="16" fillId="0" borderId="53" xfId="3" applyNumberFormat="1" applyFont="1" applyBorder="1" applyProtection="1">
      <protection hidden="1"/>
    </xf>
    <xf numFmtId="10" fontId="16" fillId="0" borderId="54" xfId="3" applyNumberFormat="1" applyFont="1" applyBorder="1" applyProtection="1"/>
    <xf numFmtId="10" fontId="16" fillId="7" borderId="55" xfId="3" applyNumberFormat="1" applyFont="1" applyFill="1" applyBorder="1" applyProtection="1"/>
    <xf numFmtId="168" fontId="16" fillId="0" borderId="56" xfId="3" applyNumberFormat="1" applyFont="1" applyBorder="1" applyProtection="1"/>
    <xf numFmtId="168" fontId="16" fillId="7" borderId="57" xfId="3" applyNumberFormat="1" applyFont="1" applyFill="1" applyBorder="1" applyProtection="1"/>
    <xf numFmtId="0" fontId="16" fillId="0" borderId="5" xfId="3" applyFont="1" applyBorder="1" applyProtection="1"/>
    <xf numFmtId="0" fontId="16" fillId="0" borderId="58" xfId="3" applyFont="1" applyBorder="1" applyProtection="1"/>
    <xf numFmtId="0" fontId="16" fillId="0" borderId="59" xfId="3" applyFont="1" applyBorder="1" applyAlignment="1" applyProtection="1">
      <alignment horizontal="center" vertical="center"/>
    </xf>
    <xf numFmtId="0" fontId="25" fillId="11" borderId="30" xfId="0" applyFont="1" applyFill="1" applyBorder="1" applyAlignment="1">
      <alignment horizontal="left" vertical="top" wrapText="1"/>
    </xf>
    <xf numFmtId="0" fontId="25" fillId="11" borderId="30" xfId="0" applyFont="1" applyFill="1" applyBorder="1" applyAlignment="1">
      <alignment horizontal="right" vertical="top" wrapText="1"/>
    </xf>
    <xf numFmtId="0" fontId="25" fillId="11" borderId="30" xfId="0" applyFont="1" applyFill="1" applyBorder="1" applyAlignment="1">
      <alignment horizontal="center" vertical="top" wrapText="1"/>
    </xf>
    <xf numFmtId="4" fontId="25" fillId="11" borderId="30" xfId="0" applyNumberFormat="1" applyFont="1" applyFill="1" applyBorder="1" applyAlignment="1">
      <alignment horizontal="right" vertical="top" wrapText="1"/>
    </xf>
    <xf numFmtId="10" fontId="23" fillId="8" borderId="0" xfId="0" applyNumberFormat="1" applyFont="1" applyFill="1" applyAlignment="1">
      <alignment horizontal="left" vertical="top" wrapText="1"/>
    </xf>
    <xf numFmtId="0" fontId="0" fillId="12" borderId="0" xfId="0" applyFill="1"/>
    <xf numFmtId="169" fontId="2" fillId="12" borderId="0" xfId="0" quotePrefix="1" applyNumberFormat="1" applyFont="1" applyFill="1" applyAlignment="1">
      <alignment horizontal="left" vertical="center"/>
    </xf>
    <xf numFmtId="0" fontId="2" fillId="12" borderId="0" xfId="0" applyFont="1" applyFill="1" applyAlignment="1">
      <alignment horizontal="center" vertical="center"/>
    </xf>
    <xf numFmtId="0" fontId="4" fillId="12" borderId="0" xfId="0" applyFont="1" applyFill="1"/>
    <xf numFmtId="0" fontId="2" fillId="12" borderId="0" xfId="0" applyFont="1" applyFill="1" applyAlignment="1">
      <alignment horizontal="right" vertical="center"/>
    </xf>
    <xf numFmtId="10" fontId="11" fillId="12" borderId="0" xfId="3" applyNumberFormat="1" applyFont="1" applyFill="1" applyBorder="1" applyAlignment="1" applyProtection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3" fillId="12" borderId="0" xfId="0" applyFont="1" applyFill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0" fontId="2" fillId="13" borderId="0" xfId="0" applyFont="1" applyFill="1" applyAlignment="1">
      <alignment horizontal="center"/>
    </xf>
    <xf numFmtId="0" fontId="0" fillId="0" borderId="7" xfId="0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0" fontId="9" fillId="0" borderId="5" xfId="3" applyNumberFormat="1" applyFont="1" applyBorder="1" applyAlignment="1" applyProtection="1">
      <alignment horizontal="center" vertical="center"/>
    </xf>
    <xf numFmtId="0" fontId="1" fillId="13" borderId="6" xfId="0" applyFont="1" applyFill="1" applyBorder="1" applyAlignment="1">
      <alignment horizontal="center"/>
    </xf>
    <xf numFmtId="165" fontId="9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wrapText="1"/>
    </xf>
    <xf numFmtId="165" fontId="9" fillId="0" borderId="0" xfId="0" applyNumberFormat="1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0" fontId="11" fillId="12" borderId="0" xfId="3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13" fillId="6" borderId="0" xfId="3" applyNumberFormat="1" applyFont="1" applyFill="1" applyBorder="1" applyAlignment="1" applyProtection="1">
      <alignment horizontal="center"/>
      <protection hidden="1"/>
    </xf>
    <xf numFmtId="0" fontId="13" fillId="0" borderId="0" xfId="3" applyFont="1" applyBorder="1" applyAlignment="1" applyProtection="1">
      <alignment horizontal="center" vertical="center"/>
    </xf>
    <xf numFmtId="0" fontId="15" fillId="5" borderId="0" xfId="0" applyFont="1" applyFill="1" applyAlignment="1">
      <alignment horizontal="center"/>
    </xf>
    <xf numFmtId="0" fontId="16" fillId="0" borderId="28" xfId="3" applyFont="1" applyBorder="1" applyAlignment="1" applyProtection="1">
      <alignment horizontal="center"/>
    </xf>
    <xf numFmtId="0" fontId="16" fillId="0" borderId="29" xfId="3" applyFont="1" applyBorder="1" applyAlignment="1" applyProtection="1">
      <alignment horizontal="center"/>
    </xf>
    <xf numFmtId="0" fontId="16" fillId="0" borderId="49" xfId="3" applyFont="1" applyBorder="1" applyAlignment="1" applyProtection="1">
      <alignment horizontal="center"/>
    </xf>
    <xf numFmtId="0" fontId="15" fillId="5" borderId="6" xfId="0" applyFont="1" applyFill="1" applyBorder="1" applyAlignment="1">
      <alignment horizontal="center"/>
    </xf>
    <xf numFmtId="0" fontId="20" fillId="5" borderId="0" xfId="0" applyFont="1" applyFill="1" applyAlignment="1">
      <alignment horizontal="center"/>
    </xf>
    <xf numFmtId="49" fontId="28" fillId="6" borderId="31" xfId="3" applyNumberFormat="1" applyFont="1" applyFill="1" applyBorder="1" applyAlignment="1" applyProtection="1">
      <alignment horizontal="center"/>
      <protection hidden="1"/>
    </xf>
    <xf numFmtId="49" fontId="28" fillId="6" borderId="32" xfId="3" applyNumberFormat="1" applyFont="1" applyFill="1" applyBorder="1" applyAlignment="1" applyProtection="1">
      <alignment horizontal="center"/>
      <protection hidden="1"/>
    </xf>
    <xf numFmtId="49" fontId="28" fillId="6" borderId="46" xfId="3" applyNumberFormat="1" applyFont="1" applyFill="1" applyBorder="1" applyAlignment="1" applyProtection="1">
      <alignment horizontal="center"/>
      <protection hidden="1"/>
    </xf>
    <xf numFmtId="0" fontId="28" fillId="0" borderId="33" xfId="3" applyFont="1" applyBorder="1" applyAlignment="1" applyProtection="1">
      <alignment horizontal="center" vertical="center"/>
    </xf>
    <xf numFmtId="0" fontId="28" fillId="0" borderId="9" xfId="3" applyFont="1" applyBorder="1" applyAlignment="1" applyProtection="1">
      <alignment horizontal="center" vertical="center"/>
    </xf>
    <xf numFmtId="0" fontId="28" fillId="0" borderId="47" xfId="3" applyFont="1" applyBorder="1" applyAlignment="1" applyProtection="1">
      <alignment horizontal="center" vertical="center"/>
    </xf>
    <xf numFmtId="0" fontId="23" fillId="8" borderId="0" xfId="0" applyFont="1" applyFill="1" applyAlignment="1">
      <alignment horizontal="right" vertical="top" wrapText="1"/>
    </xf>
    <xf numFmtId="0" fontId="23" fillId="8" borderId="0" xfId="0" applyFont="1" applyFill="1" applyAlignment="1">
      <alignment horizontal="left" vertical="top" wrapText="1"/>
    </xf>
    <xf numFmtId="4" fontId="23" fillId="8" borderId="0" xfId="0" applyNumberFormat="1" applyFont="1" applyFill="1" applyAlignment="1">
      <alignment horizontal="right" vertical="top" wrapText="1"/>
    </xf>
    <xf numFmtId="0" fontId="22" fillId="8" borderId="0" xfId="4" applyFont="1" applyFill="1" applyAlignment="1">
      <alignment horizontal="center" wrapText="1"/>
    </xf>
    <xf numFmtId="0" fontId="21" fillId="0" borderId="0" xfId="4"/>
    <xf numFmtId="0" fontId="22" fillId="8" borderId="0" xfId="0" applyFont="1" applyFill="1" applyAlignment="1">
      <alignment horizontal="left" vertical="top" wrapText="1"/>
    </xf>
    <xf numFmtId="10" fontId="23" fillId="8" borderId="0" xfId="0" applyNumberFormat="1" applyFont="1" applyFill="1" applyAlignment="1">
      <alignment horizontal="left" vertical="top" wrapText="1"/>
    </xf>
    <xf numFmtId="0" fontId="0" fillId="12" borderId="3" xfId="0" applyFill="1" applyBorder="1"/>
    <xf numFmtId="0" fontId="22" fillId="12" borderId="0" xfId="4" applyFont="1" applyFill="1" applyAlignment="1">
      <alignment horizontal="left" vertical="top" wrapText="1"/>
    </xf>
    <xf numFmtId="0" fontId="22" fillId="12" borderId="0" xfId="4" applyFont="1" applyFill="1" applyAlignment="1">
      <alignment horizontal="left" vertical="top"/>
    </xf>
    <xf numFmtId="0" fontId="22" fillId="12" borderId="0" xfId="0" applyFont="1" applyFill="1" applyAlignment="1">
      <alignment horizontal="left" vertical="top"/>
    </xf>
    <xf numFmtId="0" fontId="23" fillId="12" borderId="0" xfId="4" applyFont="1" applyFill="1" applyAlignment="1">
      <alignment horizontal="left" vertical="top"/>
    </xf>
    <xf numFmtId="0" fontId="23" fillId="12" borderId="0" xfId="0" applyFont="1" applyFill="1" applyAlignment="1">
      <alignment horizontal="left" vertical="top"/>
    </xf>
    <xf numFmtId="2" fontId="21" fillId="0" borderId="0" xfId="4" applyNumberFormat="1"/>
    <xf numFmtId="10" fontId="25" fillId="11" borderId="30" xfId="0" applyNumberFormat="1" applyFont="1" applyFill="1" applyBorder="1" applyAlignment="1">
      <alignment horizontal="right" vertical="top" wrapText="1"/>
    </xf>
    <xf numFmtId="4" fontId="25" fillId="12" borderId="30" xfId="0" applyNumberFormat="1" applyFont="1" applyFill="1" applyBorder="1" applyAlignment="1">
      <alignment horizontal="right" vertical="top" wrapText="1"/>
    </xf>
  </cellXfs>
  <cellStyles count="13">
    <cellStyle name="Excel Built-in Comma" xfId="8" xr:uid="{4B9BD195-70A5-454F-BE1E-372EBC9FF591}"/>
    <cellStyle name="Moeda" xfId="1" builtinId="4"/>
    <cellStyle name="Normal" xfId="0" builtinId="0"/>
    <cellStyle name="Normal 2" xfId="4" xr:uid="{EE2F9E1B-33ED-47D2-9AE9-223CCA2D2242}"/>
    <cellStyle name="Normal 2 2" xfId="7" xr:uid="{7A5D3B97-A04E-48BC-9088-C243A4707DB0}"/>
    <cellStyle name="Normal 3" xfId="9" xr:uid="{B3ADAA95-49DC-4E87-A866-8915F92EC7C8}"/>
    <cellStyle name="Normal 4" xfId="11" xr:uid="{63223319-7512-4C7E-AA0E-057BD1058781}"/>
    <cellStyle name="Normal 5" xfId="6" xr:uid="{ED711AB9-E01D-422B-AF49-C23ECF24314B}"/>
    <cellStyle name="Porcentagem" xfId="2" builtinId="5"/>
    <cellStyle name="Texto Explicativo" xfId="3" builtinId="53" customBuiltin="1"/>
    <cellStyle name="Vírgula" xfId="5" builtinId="3"/>
    <cellStyle name="Vírgula 2" xfId="12" xr:uid="{6843093A-9137-4A8D-BE93-B5DC8E98C9B6}"/>
    <cellStyle name="Vírgula 3" xfId="10" xr:uid="{B815EC69-A327-423D-ACC3-D6DD2F50FDED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A6A6A6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B2B2B2"/>
      <rgbColor rgb="FFBFBFBF"/>
      <rgbColor rgb="FF4472C4"/>
      <rgbColor rgb="FF33CCCC"/>
      <rgbColor rgb="FF9BBB59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51840</xdr:colOff>
      <xdr:row>26</xdr:row>
      <xdr:rowOff>155926</xdr:rowOff>
    </xdr:from>
    <xdr:to>
      <xdr:col>3</xdr:col>
      <xdr:colOff>128160</xdr:colOff>
      <xdr:row>31</xdr:row>
      <xdr:rowOff>179326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b="73333"/>
        <a:stretch/>
      </xdr:blipFill>
      <xdr:spPr>
        <a:xfrm>
          <a:off x="475920" y="5169240"/>
          <a:ext cx="4952880" cy="899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showGridLines="0" tabSelected="1" view="pageBreakPreview" zoomScaleNormal="65" zoomScaleSheetLayoutView="100" zoomScalePageLayoutView="85" workbookViewId="0">
      <selection activeCell="G11" sqref="G11"/>
    </sheetView>
  </sheetViews>
  <sheetFormatPr defaultRowHeight="15"/>
  <cols>
    <col min="1" max="1" width="21" customWidth="1"/>
    <col min="2" max="4" width="20.140625" customWidth="1"/>
    <col min="5" max="5" width="17.5703125" customWidth="1"/>
    <col min="6" max="6" width="16.42578125" customWidth="1"/>
    <col min="7" max="7" width="23.85546875" customWidth="1"/>
    <col min="8" max="1020" width="8.7109375" customWidth="1"/>
  </cols>
  <sheetData>
    <row r="1" spans="1:7" ht="15" customHeight="1">
      <c r="B1" s="172"/>
      <c r="C1" s="172"/>
      <c r="D1" s="172"/>
    </row>
    <row r="2" spans="1:7" ht="15" customHeight="1">
      <c r="B2" s="172"/>
      <c r="C2" s="172"/>
      <c r="D2" s="172"/>
    </row>
    <row r="3" spans="1:7" ht="15" customHeight="1">
      <c r="B3" s="172"/>
      <c r="C3" s="172"/>
      <c r="D3" s="172"/>
    </row>
    <row r="4" spans="1:7" ht="15" customHeight="1">
      <c r="A4" s="173" t="s">
        <v>176</v>
      </c>
      <c r="B4" s="173"/>
      <c r="C4" s="173"/>
      <c r="D4" s="173"/>
      <c r="E4" s="173"/>
    </row>
    <row r="5" spans="1:7" ht="15" customHeight="1">
      <c r="B5" s="1"/>
      <c r="F5" s="3"/>
      <c r="G5" s="4"/>
    </row>
    <row r="6" spans="1:7" ht="15" customHeight="1">
      <c r="B6" s="1"/>
      <c r="F6" s="3"/>
      <c r="G6" s="4"/>
    </row>
    <row r="7" spans="1:7" ht="15" customHeight="1">
      <c r="B7" s="1"/>
      <c r="F7" s="4"/>
    </row>
    <row r="8" spans="1:7" ht="15" customHeight="1">
      <c r="B8" s="171"/>
      <c r="C8" s="171"/>
      <c r="D8" s="171"/>
    </row>
    <row r="9" spans="1:7" ht="15" customHeight="1">
      <c r="B9" s="171"/>
      <c r="C9" s="171"/>
      <c r="D9" s="171"/>
    </row>
    <row r="10" spans="1:7" ht="15" customHeight="1">
      <c r="B10" s="5"/>
    </row>
    <row r="11" spans="1:7" ht="15" customHeight="1">
      <c r="A11" s="160" t="s">
        <v>173</v>
      </c>
      <c r="B11" s="160"/>
    </row>
    <row r="12" spans="1:7" ht="15" customHeight="1">
      <c r="A12" s="160" t="s">
        <v>174</v>
      </c>
      <c r="B12" s="160"/>
    </row>
    <row r="13" spans="1:7" ht="15" customHeight="1">
      <c r="A13" t="s">
        <v>42</v>
      </c>
      <c r="B13" s="7" t="s">
        <v>89</v>
      </c>
      <c r="C13" s="7"/>
      <c r="D13" s="7"/>
      <c r="E13" s="8"/>
    </row>
    <row r="14" spans="1:7" ht="15" customHeight="1">
      <c r="A14" t="s">
        <v>43</v>
      </c>
      <c r="B14" s="96" t="s">
        <v>90</v>
      </c>
      <c r="C14" s="96"/>
      <c r="D14" s="96"/>
    </row>
    <row r="15" spans="1:7" ht="15" customHeight="1">
      <c r="A15" t="s">
        <v>44</v>
      </c>
      <c r="B15" s="96" t="s">
        <v>91</v>
      </c>
      <c r="C15" s="96"/>
      <c r="D15" s="96"/>
    </row>
    <row r="16" spans="1:7" ht="15" customHeight="1">
      <c r="A16" s="160" t="s">
        <v>45</v>
      </c>
      <c r="B16" s="161"/>
    </row>
    <row r="17" spans="1:5" ht="15" customHeight="1">
      <c r="A17" s="96"/>
      <c r="C17" s="96"/>
      <c r="D17" s="96"/>
    </row>
    <row r="18" spans="1:5" ht="15" customHeight="1">
      <c r="A18" s="9"/>
    </row>
    <row r="19" spans="1:5" ht="15" customHeight="1">
      <c r="A19" s="9"/>
    </row>
    <row r="20" spans="1:5" ht="15" customHeight="1">
      <c r="A20" s="1"/>
      <c r="B20" s="1"/>
      <c r="C20" s="1"/>
    </row>
    <row r="21" spans="1:5" ht="15" customHeight="1">
      <c r="A21" s="169" t="s">
        <v>0</v>
      </c>
      <c r="B21" s="169"/>
      <c r="C21" s="140">
        <f>'Resumo Orçamento'!C12</f>
        <v>0</v>
      </c>
      <c r="D21" s="10"/>
    </row>
    <row r="22" spans="1:5" ht="15" customHeight="1">
      <c r="A22" s="6"/>
      <c r="B22" s="1"/>
      <c r="C22" s="1"/>
      <c r="E22" s="2"/>
    </row>
    <row r="23" spans="1:5" ht="13.9" customHeight="1">
      <c r="A23" s="170"/>
      <c r="B23" s="170"/>
      <c r="C23" s="170"/>
      <c r="D23" s="170"/>
      <c r="E23" s="170"/>
    </row>
    <row r="24" spans="1:5" ht="27" customHeight="1">
      <c r="A24" s="170"/>
      <c r="B24" s="170"/>
      <c r="C24" s="170"/>
      <c r="D24" s="170"/>
      <c r="E24" s="170"/>
    </row>
    <row r="25" spans="1:5" ht="27" customHeight="1">
      <c r="A25" s="170"/>
      <c r="B25" s="170"/>
      <c r="C25" s="170"/>
      <c r="D25" s="170"/>
      <c r="E25" s="170"/>
    </row>
    <row r="26" spans="1:5" ht="13.9" customHeight="1">
      <c r="A26" s="170"/>
      <c r="B26" s="170"/>
      <c r="C26" s="170"/>
      <c r="D26" s="170"/>
      <c r="E26" s="170"/>
    </row>
    <row r="27" spans="1:5" ht="29.25" customHeight="1">
      <c r="A27" s="170"/>
      <c r="B27" s="170"/>
      <c r="C27" s="170"/>
      <c r="D27" s="170"/>
      <c r="E27" s="170"/>
    </row>
    <row r="28" spans="1:5" ht="27" customHeight="1">
      <c r="A28" s="170"/>
      <c r="B28" s="170"/>
      <c r="C28" s="170"/>
      <c r="D28" s="170"/>
      <c r="E28" s="170"/>
    </row>
    <row r="29" spans="1:5" ht="15" customHeight="1">
      <c r="A29" s="11"/>
      <c r="B29" s="1"/>
      <c r="C29" s="12"/>
    </row>
    <row r="30" spans="1:5" ht="15" customHeight="1">
      <c r="A30" s="11"/>
      <c r="B30" s="1"/>
      <c r="C30" s="12"/>
    </row>
    <row r="31" spans="1:5" ht="15" customHeight="1">
      <c r="B31" s="160"/>
      <c r="C31" s="162" t="s">
        <v>175</v>
      </c>
      <c r="D31" s="164"/>
    </row>
    <row r="32" spans="1:5" ht="15" customHeight="1">
      <c r="C32" s="5"/>
      <c r="D32" s="12"/>
    </row>
    <row r="33" spans="1:5" ht="15" customHeight="1">
      <c r="C33" s="13"/>
    </row>
    <row r="34" spans="1:5" ht="15" customHeight="1">
      <c r="B34" s="7"/>
    </row>
    <row r="35" spans="1:5" ht="15" customHeight="1">
      <c r="B35" s="13"/>
    </row>
    <row r="36" spans="1:5" ht="15" customHeight="1">
      <c r="B36" s="13"/>
    </row>
    <row r="37" spans="1:5" ht="15" customHeight="1">
      <c r="B37" s="171" t="s">
        <v>1</v>
      </c>
      <c r="C37" s="171"/>
      <c r="D37" s="171"/>
    </row>
    <row r="38" spans="1:5" ht="15" customHeight="1">
      <c r="A38" s="160"/>
      <c r="B38" s="166"/>
      <c r="C38" s="166"/>
      <c r="D38" s="166"/>
      <c r="E38" s="160"/>
    </row>
    <row r="39" spans="1:5" ht="15" customHeight="1">
      <c r="A39" s="160"/>
      <c r="B39" s="166"/>
      <c r="C39" s="166"/>
      <c r="D39" s="166"/>
      <c r="E39" s="160"/>
    </row>
    <row r="40" spans="1:5" ht="15" customHeight="1">
      <c r="A40" s="160"/>
      <c r="B40" s="166"/>
      <c r="C40" s="166"/>
      <c r="D40" s="166"/>
      <c r="E40" s="160"/>
    </row>
    <row r="41" spans="1:5" ht="15" customHeight="1">
      <c r="A41" s="160"/>
      <c r="B41" s="166"/>
      <c r="C41" s="166"/>
      <c r="D41" s="166"/>
      <c r="E41" s="160"/>
    </row>
    <row r="42" spans="1:5" ht="15" customHeight="1">
      <c r="A42" s="163"/>
      <c r="B42" s="167"/>
      <c r="C42" s="167"/>
      <c r="D42" s="167"/>
      <c r="E42" s="163"/>
    </row>
    <row r="43" spans="1:5" ht="15" customHeight="1">
      <c r="A43" s="167"/>
      <c r="B43" s="167"/>
      <c r="C43" s="167"/>
      <c r="D43" s="167"/>
      <c r="E43" s="167"/>
    </row>
    <row r="44" spans="1:5" ht="15" customHeight="1">
      <c r="A44" s="163"/>
      <c r="B44" s="168"/>
      <c r="C44" s="168"/>
      <c r="D44" s="168"/>
      <c r="E44" s="163"/>
    </row>
  </sheetData>
  <mergeCells count="21">
    <mergeCell ref="B9:D9"/>
    <mergeCell ref="B1:D1"/>
    <mergeCell ref="B2:D2"/>
    <mergeCell ref="B3:D3"/>
    <mergeCell ref="B8:D8"/>
    <mergeCell ref="A4:E4"/>
    <mergeCell ref="B41:D41"/>
    <mergeCell ref="B42:D42"/>
    <mergeCell ref="A43:E43"/>
    <mergeCell ref="B44:D44"/>
    <mergeCell ref="A21:B21"/>
    <mergeCell ref="A28:E28"/>
    <mergeCell ref="B37:D37"/>
    <mergeCell ref="B38:D38"/>
    <mergeCell ref="B39:D39"/>
    <mergeCell ref="B40:D40"/>
    <mergeCell ref="A23:E23"/>
    <mergeCell ref="A24:E24"/>
    <mergeCell ref="A25:E25"/>
    <mergeCell ref="A26:E26"/>
    <mergeCell ref="A27:E27"/>
  </mergeCells>
  <printOptions horizontalCentered="1"/>
  <pageMargins left="0.78749999999999998" right="0.78749999999999998" top="0.78749999999999998" bottom="0.78749999999999998" header="0.51180555555555496" footer="0.51180555555555496"/>
  <pageSetup paperSize="9" scale="85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B38"/>
  <sheetViews>
    <sheetView showGridLines="0" view="pageBreakPreview" zoomScale="85" zoomScaleNormal="65" zoomScalePageLayoutView="85" workbookViewId="0">
      <selection activeCell="J11" sqref="J11"/>
    </sheetView>
  </sheetViews>
  <sheetFormatPr defaultRowHeight="15"/>
  <cols>
    <col min="1" max="1" width="6" customWidth="1"/>
    <col min="2" max="2" width="60.28515625" customWidth="1"/>
    <col min="3" max="5" width="8.85546875" customWidth="1"/>
    <col min="6" max="6" width="13.7109375" customWidth="1"/>
    <col min="7" max="7" width="2.140625" customWidth="1"/>
    <col min="8" max="1017" width="8.85546875" customWidth="1"/>
  </cols>
  <sheetData>
    <row r="1" spans="1:6" ht="15.75" thickBot="1"/>
    <row r="2" spans="1:6" ht="15.75">
      <c r="A2" s="189" t="s">
        <v>177</v>
      </c>
      <c r="B2" s="189"/>
      <c r="C2" s="189"/>
      <c r="D2" s="189"/>
      <c r="E2" s="189"/>
      <c r="F2" s="189"/>
    </row>
    <row r="3" spans="1:6" ht="20.25" customHeight="1">
      <c r="A3" s="190" t="s">
        <v>2</v>
      </c>
      <c r="B3" s="190"/>
      <c r="C3" s="190"/>
      <c r="D3" s="190"/>
      <c r="E3" s="190"/>
      <c r="F3" s="190"/>
    </row>
    <row r="4" spans="1:6">
      <c r="A4" s="191"/>
      <c r="B4" s="191"/>
      <c r="C4" s="191"/>
      <c r="D4" s="191"/>
      <c r="E4" s="191"/>
      <c r="F4" s="14"/>
    </row>
    <row r="5" spans="1:6" ht="15.75">
      <c r="A5" s="185" t="s">
        <v>3</v>
      </c>
      <c r="B5" s="185"/>
      <c r="C5" s="185"/>
      <c r="D5" s="185"/>
      <c r="E5" s="185"/>
      <c r="F5" s="185"/>
    </row>
    <row r="6" spans="1:6" ht="30" customHeight="1">
      <c r="A6" s="186"/>
      <c r="B6" s="186"/>
      <c r="C6" s="186"/>
      <c r="D6" s="186"/>
      <c r="E6" s="186"/>
      <c r="F6" s="186"/>
    </row>
    <row r="7" spans="1:6" ht="24" customHeight="1">
      <c r="A7" s="15" t="s">
        <v>4</v>
      </c>
      <c r="B7" s="187" t="s">
        <v>5</v>
      </c>
      <c r="C7" s="187"/>
      <c r="D7" s="16" t="s">
        <v>6</v>
      </c>
      <c r="E7" s="16" t="s">
        <v>7</v>
      </c>
      <c r="F7" s="17" t="s">
        <v>8</v>
      </c>
    </row>
    <row r="8" spans="1:6">
      <c r="A8" s="18"/>
      <c r="B8" s="19"/>
      <c r="C8" s="20"/>
      <c r="D8" s="21"/>
      <c r="E8" s="21"/>
      <c r="F8" s="22"/>
    </row>
    <row r="9" spans="1:6">
      <c r="A9" s="23" t="s">
        <v>9</v>
      </c>
      <c r="B9" s="24" t="s">
        <v>10</v>
      </c>
      <c r="C9" s="25"/>
      <c r="D9" s="165">
        <v>0.03</v>
      </c>
      <c r="E9" s="26" t="s">
        <v>7</v>
      </c>
      <c r="F9" s="27"/>
    </row>
    <row r="10" spans="1:6">
      <c r="A10" s="23" t="s">
        <v>11</v>
      </c>
      <c r="B10" s="24" t="s">
        <v>12</v>
      </c>
      <c r="C10" s="25"/>
      <c r="D10" s="165">
        <v>9.7000000000000003E-3</v>
      </c>
      <c r="E10" s="26" t="s">
        <v>7</v>
      </c>
      <c r="F10" s="27"/>
    </row>
    <row r="11" spans="1:6">
      <c r="A11" s="23" t="s">
        <v>13</v>
      </c>
      <c r="B11" s="24" t="s">
        <v>14</v>
      </c>
      <c r="C11" s="25"/>
      <c r="D11" s="188">
        <v>8.0000000000000002E-3</v>
      </c>
      <c r="E11" s="26" t="s">
        <v>7</v>
      </c>
      <c r="F11" s="27"/>
    </row>
    <row r="12" spans="1:6">
      <c r="A12" s="23" t="s">
        <v>15</v>
      </c>
      <c r="B12" s="24" t="s">
        <v>16</v>
      </c>
      <c r="C12" s="25"/>
      <c r="D12" s="188"/>
      <c r="E12" s="26"/>
      <c r="F12" s="27"/>
    </row>
    <row r="13" spans="1:6">
      <c r="A13" s="15"/>
      <c r="B13" s="181" t="s">
        <v>17</v>
      </c>
      <c r="C13" s="181"/>
      <c r="D13" s="16">
        <f>SUM(D9:D11)</f>
        <v>4.7699999999999999E-2</v>
      </c>
      <c r="E13" s="16"/>
      <c r="F13" s="29">
        <f>D13</f>
        <v>4.7699999999999999E-2</v>
      </c>
    </row>
    <row r="14" spans="1:6">
      <c r="A14" s="18"/>
      <c r="B14" s="30"/>
      <c r="C14" s="20"/>
      <c r="D14" s="21"/>
      <c r="E14" s="21"/>
      <c r="F14" s="22"/>
    </row>
    <row r="15" spans="1:6">
      <c r="A15" s="23" t="s">
        <v>18</v>
      </c>
      <c r="B15" s="24" t="s">
        <v>19</v>
      </c>
      <c r="C15" s="25"/>
      <c r="D15" s="165">
        <v>5.8999999999999999E-3</v>
      </c>
      <c r="E15" s="26" t="s">
        <v>7</v>
      </c>
      <c r="F15" s="27"/>
    </row>
    <row r="16" spans="1:6">
      <c r="A16" s="23"/>
      <c r="B16" s="181" t="s">
        <v>17</v>
      </c>
      <c r="C16" s="181"/>
      <c r="D16" s="16">
        <f>D15</f>
        <v>5.8999999999999999E-3</v>
      </c>
      <c r="E16" s="26"/>
      <c r="F16" s="29">
        <f>D16</f>
        <v>5.8999999999999999E-3</v>
      </c>
    </row>
    <row r="17" spans="1:6">
      <c r="A17" s="23"/>
      <c r="B17" s="28"/>
      <c r="C17" s="28"/>
      <c r="D17" s="16"/>
      <c r="E17" s="26"/>
      <c r="F17" s="29"/>
    </row>
    <row r="18" spans="1:6">
      <c r="A18" s="18"/>
      <c r="B18" s="30" t="s">
        <v>20</v>
      </c>
      <c r="C18" s="20"/>
      <c r="D18" s="21"/>
      <c r="E18" s="21"/>
      <c r="F18" s="22"/>
    </row>
    <row r="19" spans="1:6" ht="13.9" customHeight="1">
      <c r="A19" s="23" t="s">
        <v>21</v>
      </c>
      <c r="B19" s="182" t="s">
        <v>22</v>
      </c>
      <c r="C19" s="182"/>
      <c r="D19" s="165">
        <v>0.03</v>
      </c>
      <c r="E19" s="26" t="s">
        <v>7</v>
      </c>
      <c r="F19" s="27"/>
    </row>
    <row r="20" spans="1:6">
      <c r="A20" s="23" t="s">
        <v>23</v>
      </c>
      <c r="B20" s="24" t="s">
        <v>24</v>
      </c>
      <c r="C20" s="26"/>
      <c r="D20" s="165">
        <v>6.4999999999999997E-3</v>
      </c>
      <c r="E20" s="26" t="s">
        <v>7</v>
      </c>
      <c r="F20" s="27"/>
    </row>
    <row r="21" spans="1:6">
      <c r="A21" s="23" t="s">
        <v>25</v>
      </c>
      <c r="B21" s="24" t="s">
        <v>26</v>
      </c>
      <c r="C21" s="26"/>
      <c r="D21" s="165">
        <v>0.01</v>
      </c>
      <c r="E21" s="26" t="s">
        <v>7</v>
      </c>
      <c r="F21" s="27"/>
    </row>
    <row r="22" spans="1:6">
      <c r="A22" s="23"/>
      <c r="B22" s="181" t="s">
        <v>17</v>
      </c>
      <c r="C22" s="181"/>
      <c r="D22" s="16">
        <f>SUM(D19:D21)</f>
        <v>4.65E-2</v>
      </c>
      <c r="E22" s="26"/>
      <c r="F22" s="29">
        <f>D22</f>
        <v>4.65E-2</v>
      </c>
    </row>
    <row r="23" spans="1:6">
      <c r="A23" s="18"/>
      <c r="B23" s="183"/>
      <c r="C23" s="183"/>
      <c r="D23" s="21"/>
      <c r="E23" s="21"/>
      <c r="F23" s="22"/>
    </row>
    <row r="24" spans="1:6">
      <c r="A24" s="23" t="s">
        <v>27</v>
      </c>
      <c r="B24" s="24" t="s">
        <v>28</v>
      </c>
      <c r="C24" s="25"/>
      <c r="D24" s="165">
        <v>7.3999999999999996E-2</v>
      </c>
      <c r="E24" s="26" t="s">
        <v>7</v>
      </c>
      <c r="F24" s="27"/>
    </row>
    <row r="25" spans="1:6">
      <c r="A25" s="23"/>
      <c r="B25" s="184" t="s">
        <v>29</v>
      </c>
      <c r="C25" s="184"/>
      <c r="D25" s="16">
        <f>D24</f>
        <v>7.3999999999999996E-2</v>
      </c>
      <c r="E25" s="26"/>
      <c r="F25" s="29">
        <f>D25</f>
        <v>7.3999999999999996E-2</v>
      </c>
    </row>
    <row r="26" spans="1:6">
      <c r="A26" s="23"/>
      <c r="B26" s="31"/>
      <c r="C26" s="31"/>
      <c r="D26" s="16"/>
      <c r="E26" s="26"/>
      <c r="F26" s="29"/>
    </row>
    <row r="27" spans="1:6">
      <c r="A27" s="177"/>
      <c r="B27" s="178"/>
      <c r="C27" s="178"/>
      <c r="D27" s="26"/>
      <c r="E27" s="26"/>
      <c r="F27" s="179">
        <f>ROUND((((1+F13)*(1+F16)*(1+F25)/(1-F22))-1),4)</f>
        <v>0.18709999999999999</v>
      </c>
    </row>
    <row r="28" spans="1:6">
      <c r="A28" s="177"/>
      <c r="B28" s="32"/>
      <c r="C28" s="32"/>
      <c r="D28" s="26"/>
      <c r="E28" s="26"/>
      <c r="F28" s="179"/>
    </row>
    <row r="29" spans="1:6">
      <c r="A29" s="177"/>
      <c r="B29" s="32"/>
      <c r="C29" s="32"/>
      <c r="D29" s="26"/>
      <c r="E29" s="26"/>
      <c r="F29" s="179"/>
    </row>
    <row r="30" spans="1:6">
      <c r="A30" s="177"/>
      <c r="B30" s="32"/>
      <c r="C30" s="32"/>
      <c r="D30" s="26"/>
      <c r="E30" s="26"/>
      <c r="F30" s="179"/>
    </row>
    <row r="31" spans="1:6">
      <c r="A31" s="177"/>
      <c r="B31" s="32"/>
      <c r="C31" s="32"/>
      <c r="D31" s="26"/>
      <c r="E31" s="26"/>
      <c r="F31" s="179"/>
    </row>
    <row r="32" spans="1:6">
      <c r="A32" s="177"/>
      <c r="B32" s="32"/>
      <c r="C32" s="32"/>
      <c r="D32" s="26"/>
      <c r="E32" s="26"/>
      <c r="F32" s="179"/>
    </row>
    <row r="33" spans="1:1016">
      <c r="A33" s="177"/>
      <c r="B33" s="32"/>
      <c r="C33" s="32"/>
      <c r="D33" s="26"/>
      <c r="E33" s="26"/>
      <c r="F33" s="179"/>
    </row>
    <row r="34" spans="1:1016" ht="15.75" thickBot="1">
      <c r="A34" s="177"/>
      <c r="B34" s="32"/>
      <c r="C34" s="32"/>
      <c r="D34" s="26"/>
      <c r="E34" s="26"/>
      <c r="F34" s="179"/>
    </row>
    <row r="35" spans="1:1016" s="35" customFormat="1" ht="15.75">
      <c r="A35" s="36"/>
      <c r="B35" s="180"/>
      <c r="C35" s="180"/>
      <c r="D35" s="180"/>
      <c r="E35" s="180"/>
      <c r="F35" s="37"/>
      <c r="G35" s="38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174"/>
      <c r="CB35" s="174"/>
      <c r="CC35" s="174"/>
      <c r="CD35" s="174"/>
      <c r="CE35" s="174"/>
      <c r="CF35" s="174"/>
      <c r="CG35" s="174"/>
      <c r="CH35" s="174"/>
      <c r="CI35" s="174"/>
      <c r="CJ35" s="174"/>
      <c r="CK35" s="174"/>
      <c r="CL35" s="174"/>
      <c r="CM35" s="174"/>
      <c r="CN35" s="174"/>
      <c r="CO35" s="174"/>
      <c r="CP35" s="174"/>
      <c r="CQ35" s="174"/>
      <c r="CR35" s="174"/>
      <c r="CS35" s="174"/>
      <c r="CT35" s="174"/>
      <c r="CU35" s="174"/>
      <c r="CV35" s="174"/>
      <c r="CW35" s="174"/>
      <c r="CX35" s="174"/>
      <c r="CY35" s="174"/>
      <c r="CZ35" s="174"/>
      <c r="DA35" s="174"/>
      <c r="DB35" s="174"/>
      <c r="DC35" s="174"/>
      <c r="DD35" s="174"/>
      <c r="DE35" s="174"/>
      <c r="DF35" s="174"/>
      <c r="DG35" s="174"/>
      <c r="DH35" s="174"/>
      <c r="DI35" s="174"/>
      <c r="DJ35" s="174"/>
      <c r="DK35" s="174"/>
      <c r="DL35" s="174"/>
      <c r="DM35" s="174"/>
      <c r="DN35" s="174"/>
      <c r="DO35" s="174"/>
      <c r="DP35" s="174"/>
      <c r="DQ35" s="174"/>
      <c r="DR35" s="174"/>
      <c r="DS35" s="174"/>
      <c r="DT35" s="174"/>
      <c r="DU35" s="174"/>
      <c r="DV35" s="174"/>
      <c r="DW35" s="174"/>
      <c r="DX35" s="174"/>
      <c r="DY35" s="174"/>
      <c r="DZ35" s="174"/>
      <c r="EA35" s="174"/>
      <c r="EB35" s="174"/>
      <c r="EC35" s="174"/>
      <c r="ED35" s="174"/>
      <c r="EE35" s="174"/>
      <c r="EF35" s="174"/>
      <c r="EG35" s="174"/>
      <c r="EH35" s="174"/>
      <c r="EI35" s="174"/>
      <c r="EJ35" s="174"/>
      <c r="EK35" s="174"/>
      <c r="EL35" s="174"/>
      <c r="EM35" s="174"/>
      <c r="EN35" s="174"/>
      <c r="EO35" s="174"/>
      <c r="EP35" s="174"/>
      <c r="EQ35" s="174"/>
      <c r="ER35" s="174"/>
      <c r="ES35" s="174"/>
      <c r="ET35" s="174"/>
      <c r="EU35" s="174"/>
      <c r="EV35" s="174"/>
      <c r="EW35" s="174"/>
      <c r="EX35" s="174"/>
      <c r="EY35" s="174"/>
      <c r="EZ35" s="174"/>
      <c r="FA35" s="174"/>
      <c r="FB35" s="174"/>
      <c r="FC35" s="174"/>
      <c r="FD35" s="174"/>
      <c r="FE35" s="174"/>
      <c r="FF35" s="174"/>
      <c r="FG35" s="174"/>
      <c r="FH35" s="174"/>
      <c r="FI35" s="174"/>
      <c r="FJ35" s="174"/>
      <c r="FK35" s="174"/>
      <c r="FL35" s="174"/>
      <c r="FM35" s="174"/>
      <c r="FN35" s="174"/>
      <c r="FO35" s="174"/>
      <c r="FP35" s="174"/>
      <c r="FQ35" s="174"/>
      <c r="FR35" s="174"/>
      <c r="FS35" s="174"/>
      <c r="FT35" s="174"/>
      <c r="FU35" s="174"/>
      <c r="FV35" s="174"/>
      <c r="FW35" s="174"/>
      <c r="FX35" s="174"/>
      <c r="FY35" s="174"/>
      <c r="FZ35" s="174"/>
      <c r="GA35" s="174"/>
      <c r="GB35" s="174"/>
      <c r="GC35" s="174"/>
      <c r="GD35" s="174"/>
      <c r="GE35" s="174"/>
      <c r="GF35" s="174"/>
      <c r="GG35" s="174"/>
      <c r="GH35" s="174"/>
      <c r="GI35" s="174"/>
      <c r="GJ35" s="174"/>
      <c r="GK35" s="174"/>
      <c r="GL35" s="174"/>
      <c r="GM35" s="174"/>
      <c r="GN35" s="174"/>
      <c r="GO35" s="174"/>
      <c r="GP35" s="174"/>
      <c r="GQ35" s="174"/>
      <c r="GR35" s="174"/>
      <c r="GS35" s="174"/>
      <c r="GT35" s="174"/>
      <c r="GU35" s="174"/>
      <c r="GV35" s="174"/>
      <c r="GW35" s="174"/>
      <c r="GX35" s="174"/>
      <c r="GY35" s="174"/>
      <c r="GZ35" s="174"/>
      <c r="HA35" s="174"/>
      <c r="HB35" s="174"/>
      <c r="HC35" s="174"/>
      <c r="HD35" s="174"/>
      <c r="HE35" s="174"/>
      <c r="HF35" s="174"/>
      <c r="HG35" s="174"/>
      <c r="HH35" s="174"/>
      <c r="HI35" s="174"/>
      <c r="HJ35" s="174"/>
      <c r="HK35" s="174"/>
      <c r="HL35" s="174"/>
      <c r="HM35" s="174"/>
      <c r="HN35" s="174"/>
      <c r="HO35" s="174"/>
      <c r="HP35" s="174"/>
      <c r="HQ35" s="174"/>
      <c r="HR35" s="174"/>
      <c r="HS35" s="174"/>
      <c r="HT35" s="174"/>
      <c r="HU35" s="174"/>
      <c r="HV35" s="174"/>
      <c r="HW35" s="174"/>
      <c r="HX35" s="174"/>
      <c r="HY35" s="174"/>
      <c r="HZ35" s="174"/>
      <c r="IA35" s="174"/>
      <c r="IB35" s="174"/>
      <c r="IC35" s="174"/>
      <c r="ID35" s="174"/>
      <c r="IE35" s="174"/>
      <c r="IF35" s="174"/>
      <c r="IG35" s="174"/>
      <c r="IH35" s="174"/>
      <c r="II35" s="174"/>
      <c r="IJ35" s="174"/>
      <c r="IK35" s="174"/>
      <c r="IL35" s="174"/>
      <c r="IM35" s="174"/>
      <c r="IN35" s="174"/>
      <c r="IO35" s="174"/>
      <c r="IP35" s="174"/>
      <c r="IQ35" s="174"/>
      <c r="IR35" s="174"/>
      <c r="IS35" s="174"/>
      <c r="IT35" s="174"/>
      <c r="IU35" s="174"/>
      <c r="IV35" s="174"/>
      <c r="IW35" s="174"/>
      <c r="IX35" s="174"/>
      <c r="IY35" s="174"/>
      <c r="IZ35" s="174"/>
      <c r="JA35" s="174"/>
      <c r="JB35" s="174"/>
      <c r="JC35" s="174"/>
      <c r="JD35" s="174"/>
      <c r="JE35" s="174"/>
      <c r="JF35" s="174"/>
      <c r="JG35" s="174"/>
      <c r="JH35" s="174"/>
      <c r="JI35" s="174"/>
      <c r="JJ35" s="174"/>
      <c r="JK35" s="174"/>
      <c r="JL35" s="174"/>
      <c r="JM35" s="174"/>
      <c r="JN35" s="174"/>
      <c r="JO35" s="174"/>
      <c r="JP35" s="174"/>
      <c r="JQ35" s="174"/>
      <c r="JR35" s="174"/>
      <c r="JS35" s="174"/>
      <c r="JT35" s="174"/>
      <c r="JU35" s="174"/>
      <c r="JV35" s="174"/>
      <c r="JW35" s="174"/>
      <c r="JX35" s="174"/>
      <c r="JY35" s="174"/>
      <c r="JZ35" s="174"/>
      <c r="KA35" s="174"/>
      <c r="KB35" s="174"/>
      <c r="KC35" s="174"/>
      <c r="KD35" s="174"/>
      <c r="KE35" s="174"/>
      <c r="KF35" s="174"/>
      <c r="KG35" s="174"/>
      <c r="KH35" s="174"/>
      <c r="KI35" s="174"/>
      <c r="KJ35" s="174"/>
      <c r="KK35" s="174"/>
      <c r="KL35" s="174"/>
      <c r="KM35" s="174"/>
      <c r="KN35" s="174"/>
      <c r="KO35" s="174"/>
      <c r="KP35" s="174"/>
      <c r="KQ35" s="174"/>
      <c r="KR35" s="174"/>
      <c r="KS35" s="174"/>
      <c r="KT35" s="174"/>
      <c r="KU35" s="174"/>
      <c r="KV35" s="174"/>
      <c r="KW35" s="174"/>
      <c r="KX35" s="174"/>
      <c r="KY35" s="174"/>
      <c r="KZ35" s="174"/>
      <c r="LA35" s="174"/>
      <c r="LB35" s="174"/>
      <c r="LC35" s="174"/>
      <c r="LD35" s="174"/>
      <c r="LE35" s="174"/>
      <c r="LF35" s="174"/>
      <c r="LG35" s="174"/>
      <c r="LH35" s="174"/>
      <c r="LI35" s="174"/>
      <c r="LJ35" s="174"/>
      <c r="LK35" s="174"/>
      <c r="LL35" s="174"/>
      <c r="LM35" s="174"/>
      <c r="LN35" s="174"/>
      <c r="LO35" s="174"/>
      <c r="LP35" s="174"/>
      <c r="LQ35" s="174"/>
      <c r="LR35" s="174"/>
      <c r="LS35" s="174"/>
      <c r="LT35" s="174"/>
      <c r="LU35" s="174"/>
      <c r="LV35" s="174"/>
      <c r="LW35" s="174"/>
      <c r="LX35" s="174"/>
      <c r="LY35" s="174"/>
      <c r="LZ35" s="174"/>
      <c r="MA35" s="174"/>
      <c r="MB35" s="174"/>
      <c r="MC35" s="174"/>
      <c r="MD35" s="174"/>
      <c r="ME35" s="174"/>
      <c r="MF35" s="174"/>
      <c r="MG35" s="174"/>
      <c r="MH35" s="174"/>
      <c r="MI35" s="174"/>
      <c r="MJ35" s="174"/>
      <c r="MK35" s="174"/>
      <c r="ML35" s="174"/>
      <c r="MM35" s="174"/>
      <c r="MN35" s="174"/>
      <c r="MO35" s="174"/>
      <c r="MP35" s="174"/>
      <c r="MQ35" s="174"/>
      <c r="MR35" s="174"/>
      <c r="MS35" s="174"/>
      <c r="MT35" s="174"/>
      <c r="MU35" s="174"/>
      <c r="MV35" s="174"/>
      <c r="MW35" s="174"/>
      <c r="MX35" s="174"/>
      <c r="MY35" s="174"/>
      <c r="MZ35" s="174"/>
      <c r="NA35" s="174"/>
      <c r="NB35" s="174"/>
      <c r="NC35" s="174"/>
      <c r="ND35" s="174"/>
      <c r="NE35" s="174"/>
      <c r="NF35" s="174"/>
      <c r="NG35" s="174"/>
      <c r="NH35" s="174"/>
      <c r="NI35" s="174"/>
      <c r="NJ35" s="174"/>
      <c r="NK35" s="174"/>
      <c r="NL35" s="174"/>
      <c r="NM35" s="174"/>
      <c r="NN35" s="174"/>
      <c r="NO35" s="174"/>
      <c r="NP35" s="174"/>
      <c r="NQ35" s="174"/>
      <c r="NR35" s="174"/>
      <c r="NS35" s="174"/>
      <c r="NT35" s="174"/>
      <c r="NU35" s="174"/>
      <c r="NV35" s="174"/>
      <c r="NW35" s="174"/>
      <c r="NX35" s="174"/>
      <c r="NY35" s="174"/>
      <c r="NZ35" s="174"/>
      <c r="OA35" s="174"/>
      <c r="OB35" s="174"/>
      <c r="OC35" s="174"/>
      <c r="OD35" s="174"/>
      <c r="OE35" s="174"/>
      <c r="OF35" s="174"/>
      <c r="OG35" s="174"/>
      <c r="OH35" s="174"/>
      <c r="OI35" s="174"/>
      <c r="OJ35" s="174"/>
      <c r="OK35" s="174"/>
      <c r="OL35" s="174"/>
      <c r="OM35" s="174"/>
      <c r="ON35" s="174"/>
      <c r="OO35" s="174"/>
      <c r="OP35" s="174"/>
      <c r="OQ35" s="174"/>
      <c r="OR35" s="174"/>
      <c r="OS35" s="174"/>
      <c r="OT35" s="174"/>
      <c r="OU35" s="174"/>
      <c r="OV35" s="174"/>
      <c r="OW35" s="174"/>
      <c r="OX35" s="174"/>
      <c r="OY35" s="174"/>
      <c r="OZ35" s="174"/>
      <c r="PA35" s="174"/>
      <c r="PB35" s="174"/>
      <c r="PC35" s="174"/>
      <c r="PD35" s="174"/>
      <c r="PE35" s="174"/>
      <c r="PF35" s="174"/>
      <c r="PG35" s="174"/>
      <c r="PH35" s="174"/>
      <c r="PI35" s="174"/>
      <c r="PJ35" s="174"/>
      <c r="PK35" s="174"/>
      <c r="PL35" s="174"/>
      <c r="PM35" s="174"/>
      <c r="PN35" s="174"/>
      <c r="PO35" s="174"/>
      <c r="PP35" s="174"/>
      <c r="PQ35" s="174"/>
      <c r="PR35" s="174"/>
      <c r="PS35" s="174"/>
      <c r="PT35" s="174"/>
      <c r="PU35" s="174"/>
      <c r="PV35" s="174"/>
      <c r="PW35" s="174"/>
      <c r="PX35" s="174"/>
      <c r="PY35" s="174"/>
      <c r="PZ35" s="174"/>
      <c r="QA35" s="174"/>
      <c r="QB35" s="174"/>
      <c r="QC35" s="174"/>
      <c r="QD35" s="174"/>
      <c r="QE35" s="174"/>
      <c r="QF35" s="174"/>
      <c r="QG35" s="174"/>
      <c r="QH35" s="174"/>
      <c r="QI35" s="174"/>
      <c r="QJ35" s="174"/>
      <c r="QK35" s="174"/>
      <c r="QL35" s="174"/>
      <c r="QM35" s="174"/>
      <c r="QN35" s="174"/>
      <c r="QO35" s="174"/>
      <c r="QP35" s="174"/>
      <c r="QQ35" s="174"/>
      <c r="QR35" s="174"/>
      <c r="QS35" s="174"/>
      <c r="QT35" s="174"/>
      <c r="QU35" s="174"/>
      <c r="QV35" s="174"/>
      <c r="QW35" s="174"/>
      <c r="QX35" s="174"/>
      <c r="QY35" s="174"/>
      <c r="QZ35" s="174"/>
      <c r="RA35" s="174"/>
      <c r="RB35" s="174"/>
      <c r="RC35" s="174"/>
      <c r="RD35" s="174"/>
      <c r="RE35" s="174"/>
      <c r="RF35" s="174"/>
      <c r="RG35" s="174"/>
      <c r="RH35" s="174"/>
      <c r="RI35" s="174"/>
      <c r="RJ35" s="174"/>
      <c r="RK35" s="174"/>
      <c r="RL35" s="174"/>
      <c r="RM35" s="174"/>
      <c r="RN35" s="174"/>
      <c r="RO35" s="174"/>
      <c r="RP35" s="174"/>
      <c r="RQ35" s="174"/>
      <c r="RR35" s="174"/>
      <c r="RS35" s="174"/>
      <c r="RT35" s="174"/>
      <c r="RU35" s="174"/>
      <c r="RV35" s="174"/>
      <c r="RW35" s="174"/>
      <c r="RX35" s="174"/>
      <c r="RY35" s="174"/>
      <c r="RZ35" s="174"/>
      <c r="SA35" s="174"/>
      <c r="SB35" s="174"/>
      <c r="SC35" s="174"/>
      <c r="SD35" s="174"/>
      <c r="SE35" s="174"/>
      <c r="SF35" s="174"/>
      <c r="SG35" s="174"/>
      <c r="SH35" s="174"/>
      <c r="SI35" s="174"/>
      <c r="SJ35" s="174"/>
      <c r="SK35" s="174"/>
      <c r="SL35" s="174"/>
      <c r="SM35" s="174"/>
      <c r="SN35" s="174"/>
      <c r="SO35" s="174"/>
      <c r="SP35" s="174"/>
      <c r="SQ35" s="174"/>
      <c r="SR35" s="174"/>
      <c r="SS35" s="174"/>
      <c r="ST35" s="174"/>
      <c r="SU35" s="174"/>
      <c r="SV35" s="174"/>
      <c r="SW35" s="174"/>
      <c r="SX35" s="174"/>
      <c r="SY35" s="174"/>
      <c r="SZ35" s="174"/>
      <c r="TA35" s="174"/>
      <c r="TB35" s="174"/>
      <c r="TC35" s="174"/>
      <c r="TD35" s="174"/>
      <c r="TE35" s="174"/>
      <c r="TF35" s="174"/>
      <c r="TG35" s="174"/>
      <c r="TH35" s="174"/>
      <c r="TI35" s="174"/>
      <c r="TJ35" s="174"/>
      <c r="TK35" s="174"/>
      <c r="TL35" s="174"/>
      <c r="TM35" s="174"/>
      <c r="TN35" s="174"/>
      <c r="TO35" s="174"/>
      <c r="TP35" s="174"/>
      <c r="TQ35" s="174"/>
      <c r="TR35" s="174"/>
      <c r="TS35" s="174"/>
      <c r="TT35" s="174"/>
      <c r="TU35" s="174"/>
      <c r="TV35" s="174"/>
      <c r="TW35" s="174"/>
      <c r="TX35" s="174"/>
      <c r="TY35" s="174"/>
      <c r="TZ35" s="174"/>
      <c r="UA35" s="174"/>
      <c r="UB35" s="174"/>
      <c r="UC35" s="174"/>
      <c r="UD35" s="174"/>
      <c r="UE35" s="174"/>
      <c r="UF35" s="174"/>
      <c r="UG35" s="174"/>
      <c r="UH35" s="174"/>
      <c r="UI35" s="174"/>
      <c r="UJ35" s="174"/>
      <c r="UK35" s="174"/>
      <c r="UL35" s="174"/>
      <c r="UM35" s="174"/>
      <c r="UN35" s="174"/>
      <c r="UO35" s="174"/>
      <c r="UP35" s="174"/>
      <c r="UQ35" s="174"/>
      <c r="UR35" s="174"/>
      <c r="US35" s="174"/>
      <c r="UT35" s="174"/>
      <c r="UU35" s="174"/>
      <c r="UV35" s="174"/>
      <c r="UW35" s="174"/>
      <c r="UX35" s="174"/>
      <c r="UY35" s="174"/>
      <c r="UZ35" s="174"/>
      <c r="VA35" s="174"/>
      <c r="VB35" s="174"/>
      <c r="VC35" s="174"/>
      <c r="VD35" s="174"/>
      <c r="VE35" s="174"/>
      <c r="VF35" s="174"/>
      <c r="VG35" s="174"/>
      <c r="VH35" s="174"/>
      <c r="VI35" s="174"/>
      <c r="VJ35" s="174"/>
      <c r="VK35" s="174"/>
      <c r="VL35" s="174"/>
      <c r="VM35" s="174"/>
      <c r="VN35" s="174"/>
      <c r="VO35" s="174"/>
      <c r="VP35" s="174"/>
      <c r="VQ35" s="174"/>
      <c r="VR35" s="174"/>
      <c r="VS35" s="174"/>
      <c r="VT35" s="174"/>
      <c r="VU35" s="174"/>
      <c r="VV35" s="174"/>
      <c r="VW35" s="174"/>
      <c r="VX35" s="174"/>
      <c r="VY35" s="174"/>
      <c r="VZ35" s="174"/>
      <c r="WA35" s="174"/>
      <c r="WB35" s="174"/>
      <c r="WC35" s="174"/>
      <c r="WD35" s="174"/>
      <c r="WE35" s="174"/>
      <c r="WF35" s="174"/>
      <c r="WG35" s="174"/>
      <c r="WH35" s="174"/>
      <c r="WI35" s="174"/>
      <c r="WJ35" s="174"/>
      <c r="WK35" s="174"/>
      <c r="WL35" s="174"/>
      <c r="WM35" s="174"/>
      <c r="WN35" s="174"/>
      <c r="WO35" s="174"/>
      <c r="WP35" s="174"/>
      <c r="WQ35" s="174"/>
      <c r="WR35" s="174"/>
      <c r="WS35" s="174"/>
      <c r="WT35" s="174"/>
      <c r="WU35" s="174"/>
      <c r="WV35" s="174"/>
      <c r="WW35" s="174"/>
      <c r="WX35" s="174"/>
      <c r="WY35" s="174"/>
      <c r="WZ35" s="174"/>
      <c r="XA35" s="174"/>
      <c r="XB35" s="174"/>
      <c r="XC35" s="174"/>
      <c r="XD35" s="174"/>
      <c r="XE35" s="174"/>
      <c r="XF35" s="174"/>
      <c r="XG35" s="174"/>
      <c r="XH35" s="174"/>
      <c r="XI35" s="174"/>
      <c r="XJ35" s="174"/>
      <c r="XK35" s="174"/>
      <c r="XL35" s="174"/>
      <c r="XM35" s="174"/>
      <c r="XN35" s="174"/>
      <c r="XO35" s="174"/>
      <c r="XP35" s="174"/>
      <c r="XQ35" s="174"/>
      <c r="XR35" s="174"/>
      <c r="XS35" s="174"/>
      <c r="XT35" s="174"/>
      <c r="XU35" s="174"/>
      <c r="XV35" s="174"/>
      <c r="XW35" s="174"/>
      <c r="XX35" s="174"/>
      <c r="XY35" s="174"/>
      <c r="XZ35" s="174"/>
      <c r="YA35" s="174"/>
      <c r="YB35" s="174"/>
      <c r="YC35" s="174"/>
      <c r="YD35" s="174"/>
      <c r="YE35" s="174"/>
      <c r="YF35" s="174"/>
      <c r="YG35" s="174"/>
      <c r="YH35" s="174"/>
      <c r="YI35" s="174"/>
      <c r="YJ35" s="174"/>
      <c r="YK35" s="174"/>
      <c r="YL35" s="174"/>
      <c r="YM35" s="174"/>
      <c r="YN35" s="174"/>
      <c r="YO35" s="174"/>
      <c r="YP35" s="174"/>
      <c r="YQ35" s="174"/>
      <c r="YR35" s="174"/>
      <c r="YS35" s="174"/>
      <c r="YT35" s="174"/>
      <c r="YU35" s="174"/>
      <c r="YV35" s="174"/>
      <c r="YW35" s="174"/>
      <c r="YX35" s="174"/>
      <c r="YY35" s="174"/>
      <c r="YZ35" s="174"/>
      <c r="ZA35" s="174"/>
      <c r="ZB35" s="174"/>
      <c r="ZC35" s="174"/>
      <c r="ZD35" s="174"/>
      <c r="ZE35" s="174"/>
      <c r="ZF35" s="174"/>
      <c r="ZG35" s="174"/>
      <c r="ZH35" s="174"/>
      <c r="ZI35" s="174"/>
      <c r="ZJ35" s="174"/>
      <c r="ZK35" s="174"/>
      <c r="ZL35" s="174"/>
      <c r="ZM35" s="174"/>
      <c r="ZN35" s="174"/>
      <c r="ZO35" s="174"/>
      <c r="ZP35" s="174"/>
      <c r="ZQ35" s="174"/>
      <c r="ZR35" s="174"/>
      <c r="ZS35" s="174"/>
      <c r="ZT35" s="174"/>
      <c r="ZU35" s="174"/>
      <c r="ZV35" s="174"/>
      <c r="ZW35" s="174"/>
      <c r="ZX35" s="174"/>
      <c r="ZY35" s="174"/>
      <c r="ZZ35" s="174"/>
      <c r="AAA35" s="174"/>
      <c r="AAB35" s="174"/>
      <c r="AAC35" s="174"/>
      <c r="AAD35" s="174"/>
      <c r="AAE35" s="174"/>
      <c r="AAF35" s="174"/>
      <c r="AAG35" s="174"/>
      <c r="AAH35" s="174"/>
      <c r="AAI35" s="174"/>
      <c r="AAJ35" s="174"/>
      <c r="AAK35" s="174"/>
      <c r="AAL35" s="174"/>
      <c r="AAM35" s="174"/>
      <c r="AAN35" s="174"/>
      <c r="AAO35" s="174"/>
      <c r="AAP35" s="174"/>
      <c r="AAQ35" s="174"/>
      <c r="AAR35" s="174"/>
      <c r="AAS35" s="174"/>
      <c r="AAT35" s="174"/>
      <c r="AAU35" s="174"/>
      <c r="AAV35" s="174"/>
      <c r="AAW35" s="174"/>
      <c r="AAX35" s="174"/>
      <c r="AAY35" s="174"/>
      <c r="AAZ35" s="174"/>
      <c r="ABA35" s="174"/>
      <c r="ABB35" s="174"/>
      <c r="ABC35" s="174"/>
      <c r="ABD35" s="174"/>
      <c r="ABE35" s="174"/>
      <c r="ABF35" s="174"/>
      <c r="ABG35" s="174"/>
      <c r="ABH35" s="174"/>
      <c r="ABI35" s="174"/>
      <c r="ABJ35" s="174"/>
      <c r="ABK35" s="174"/>
      <c r="ABL35" s="174"/>
      <c r="ABM35" s="174"/>
      <c r="ABN35" s="174"/>
      <c r="ABO35" s="174"/>
      <c r="ABP35" s="174"/>
      <c r="ABQ35" s="174"/>
      <c r="ABR35" s="174"/>
      <c r="ABS35" s="174"/>
      <c r="ABT35" s="174"/>
      <c r="ABU35" s="174"/>
      <c r="ABV35" s="174"/>
      <c r="ABW35" s="174"/>
      <c r="ABX35" s="174"/>
      <c r="ABY35" s="174"/>
      <c r="ABZ35" s="174"/>
      <c r="ACA35" s="174"/>
      <c r="ACB35" s="174"/>
      <c r="ACC35" s="174"/>
      <c r="ACD35" s="174"/>
      <c r="ACE35" s="174"/>
      <c r="ACF35" s="174"/>
      <c r="ACG35" s="174"/>
      <c r="ACH35" s="174"/>
      <c r="ACI35" s="174"/>
      <c r="ACJ35" s="174"/>
      <c r="ACK35" s="174"/>
      <c r="ACL35" s="174"/>
      <c r="ACM35" s="174"/>
      <c r="ACN35" s="174"/>
      <c r="ACO35" s="174"/>
      <c r="ACP35" s="174"/>
      <c r="ACQ35" s="174"/>
      <c r="ACR35" s="174"/>
      <c r="ACS35" s="174"/>
      <c r="ACT35" s="174"/>
      <c r="ACU35" s="174"/>
      <c r="ACV35" s="174"/>
      <c r="ACW35" s="174"/>
      <c r="ACX35" s="174"/>
      <c r="ACY35" s="174"/>
      <c r="ACZ35" s="174"/>
      <c r="ADA35" s="174"/>
      <c r="ADB35" s="174"/>
      <c r="ADC35" s="174"/>
      <c r="ADD35" s="174"/>
      <c r="ADE35" s="174"/>
      <c r="ADF35" s="174"/>
      <c r="ADG35" s="174"/>
      <c r="ADH35" s="174"/>
      <c r="ADI35" s="174"/>
      <c r="ADJ35" s="174"/>
      <c r="ADK35" s="174"/>
      <c r="ADL35" s="174"/>
      <c r="ADM35" s="174"/>
      <c r="ADN35" s="174"/>
      <c r="ADO35" s="174"/>
      <c r="ADP35" s="174"/>
      <c r="ADQ35" s="174"/>
      <c r="ADR35" s="174"/>
      <c r="ADS35" s="174"/>
      <c r="ADT35" s="174"/>
      <c r="ADU35" s="174"/>
      <c r="ADV35" s="174"/>
      <c r="ADW35" s="174"/>
      <c r="ADX35" s="174"/>
      <c r="ADY35" s="174"/>
      <c r="ADZ35" s="174"/>
      <c r="AEA35" s="174"/>
      <c r="AEB35" s="174"/>
      <c r="AEC35" s="174"/>
      <c r="AED35" s="174"/>
      <c r="AEE35" s="174"/>
      <c r="AEF35" s="174"/>
      <c r="AEG35" s="174"/>
      <c r="AEH35" s="174"/>
      <c r="AEI35" s="174"/>
      <c r="AEJ35" s="174"/>
      <c r="AEK35" s="174"/>
      <c r="AEL35" s="174"/>
      <c r="AEM35" s="174"/>
      <c r="AEN35" s="174"/>
      <c r="AEO35" s="174"/>
      <c r="AEP35" s="174"/>
      <c r="AEQ35" s="174"/>
      <c r="AER35" s="174"/>
      <c r="AES35" s="174"/>
      <c r="AET35" s="174"/>
      <c r="AEU35" s="174"/>
      <c r="AEV35" s="174"/>
      <c r="AEW35" s="174"/>
      <c r="AEX35" s="174"/>
      <c r="AEY35" s="174"/>
      <c r="AEZ35" s="174"/>
      <c r="AFA35" s="174"/>
      <c r="AFB35" s="174"/>
      <c r="AFC35" s="174"/>
      <c r="AFD35" s="174"/>
      <c r="AFE35" s="174"/>
      <c r="AFF35" s="174"/>
      <c r="AFG35" s="174"/>
      <c r="AFH35" s="174"/>
      <c r="AFI35" s="174"/>
      <c r="AFJ35" s="174"/>
      <c r="AFK35" s="174"/>
      <c r="AFL35" s="174"/>
      <c r="AFM35" s="174"/>
      <c r="AFN35" s="174"/>
      <c r="AFO35" s="174"/>
      <c r="AFP35" s="174"/>
      <c r="AFQ35" s="174"/>
      <c r="AFR35" s="174"/>
      <c r="AFS35" s="174"/>
      <c r="AFT35" s="174"/>
      <c r="AFU35" s="174"/>
      <c r="AFV35" s="174"/>
      <c r="AFW35" s="174"/>
      <c r="AFX35" s="174"/>
      <c r="AFY35" s="174"/>
      <c r="AFZ35" s="174"/>
      <c r="AGA35" s="174"/>
      <c r="AGB35" s="174"/>
      <c r="AGC35" s="174"/>
      <c r="AGD35" s="174"/>
      <c r="AGE35" s="174"/>
      <c r="AGF35" s="174"/>
      <c r="AGG35" s="174"/>
      <c r="AGH35" s="174"/>
      <c r="AGI35" s="174"/>
      <c r="AGJ35" s="174"/>
      <c r="AGK35" s="174"/>
      <c r="AGL35" s="174"/>
      <c r="AGM35" s="174"/>
      <c r="AGN35" s="174"/>
      <c r="AGO35" s="174"/>
      <c r="AGP35" s="174"/>
      <c r="AGQ35" s="174"/>
      <c r="AGR35" s="174"/>
      <c r="AGS35" s="174"/>
      <c r="AGT35" s="174"/>
      <c r="AGU35" s="174"/>
      <c r="AGV35" s="174"/>
      <c r="AGW35" s="174"/>
      <c r="AGX35" s="174"/>
      <c r="AGY35" s="174"/>
      <c r="AGZ35" s="174"/>
      <c r="AHA35" s="174"/>
      <c r="AHB35" s="174"/>
      <c r="AHC35" s="174"/>
      <c r="AHD35" s="174"/>
      <c r="AHE35" s="174"/>
      <c r="AHF35" s="174"/>
      <c r="AHG35" s="174"/>
      <c r="AHH35" s="174"/>
      <c r="AHI35" s="174"/>
      <c r="AHJ35" s="174"/>
      <c r="AHK35" s="174"/>
      <c r="AHL35" s="174"/>
      <c r="AHM35" s="174"/>
      <c r="AHN35" s="174"/>
      <c r="AHO35" s="174"/>
      <c r="AHP35" s="174"/>
      <c r="AHQ35" s="174"/>
      <c r="AHR35" s="174"/>
      <c r="AHS35" s="174"/>
      <c r="AHT35" s="174"/>
      <c r="AHU35" s="174"/>
      <c r="AHV35" s="174"/>
      <c r="AHW35" s="174"/>
      <c r="AHX35" s="174"/>
      <c r="AHY35" s="174"/>
      <c r="AHZ35" s="174"/>
      <c r="AIA35" s="174"/>
      <c r="AIB35" s="174"/>
      <c r="AIC35" s="174"/>
      <c r="AID35" s="174"/>
      <c r="AIE35" s="174"/>
      <c r="AIF35" s="174"/>
      <c r="AIG35" s="174"/>
      <c r="AIH35" s="174"/>
      <c r="AII35" s="174"/>
      <c r="AIJ35" s="174"/>
      <c r="AIK35" s="174"/>
      <c r="AIL35" s="174"/>
      <c r="AIM35" s="174"/>
      <c r="AIN35" s="174"/>
      <c r="AIO35" s="174"/>
      <c r="AIP35" s="174"/>
      <c r="AIQ35" s="174"/>
      <c r="AIR35" s="174"/>
      <c r="AIS35" s="174"/>
      <c r="AIT35" s="174"/>
      <c r="AIU35" s="174"/>
      <c r="AIV35" s="174"/>
      <c r="AIW35" s="174"/>
      <c r="AIX35" s="174"/>
      <c r="AIY35" s="174"/>
      <c r="AIZ35" s="174"/>
      <c r="AJA35" s="174"/>
      <c r="AJB35" s="174"/>
      <c r="AJC35" s="174"/>
      <c r="AJD35" s="174"/>
      <c r="AJE35" s="174"/>
      <c r="AJF35" s="174"/>
      <c r="AJG35" s="174"/>
      <c r="AJH35" s="174"/>
      <c r="AJI35" s="174"/>
      <c r="AJJ35" s="174"/>
      <c r="AJK35" s="174"/>
      <c r="AJL35" s="174"/>
      <c r="AJM35" s="174"/>
      <c r="AJN35" s="174"/>
      <c r="AJO35" s="174"/>
      <c r="AJP35" s="174"/>
      <c r="AJQ35" s="174"/>
      <c r="AJR35" s="174"/>
      <c r="AJS35" s="174"/>
      <c r="AJT35" s="174"/>
      <c r="AJU35" s="174"/>
      <c r="AJV35" s="174"/>
      <c r="AJW35" s="174"/>
      <c r="AJX35" s="174"/>
      <c r="AJY35" s="174"/>
      <c r="AJZ35" s="174"/>
      <c r="AKA35" s="174"/>
      <c r="AKB35" s="174"/>
      <c r="AKC35" s="174"/>
      <c r="AKD35" s="174"/>
      <c r="AKE35" s="174"/>
      <c r="AKF35" s="174"/>
      <c r="AKG35" s="174"/>
      <c r="AKH35" s="174"/>
      <c r="AKI35" s="174"/>
      <c r="AKJ35" s="174"/>
      <c r="AKK35" s="174"/>
      <c r="AKL35" s="174"/>
      <c r="AKM35" s="174"/>
      <c r="AKN35" s="174"/>
      <c r="AKO35" s="174"/>
      <c r="AKP35" s="174"/>
      <c r="AKQ35" s="174"/>
      <c r="AKR35" s="174"/>
      <c r="AKS35" s="174"/>
      <c r="AKT35" s="174"/>
      <c r="AKU35" s="174"/>
      <c r="AKV35" s="174"/>
      <c r="AKW35" s="174"/>
      <c r="AKX35" s="174"/>
      <c r="AKY35" s="174"/>
      <c r="AKZ35" s="174"/>
      <c r="ALA35" s="174"/>
      <c r="ALB35" s="174"/>
      <c r="ALC35" s="174"/>
      <c r="ALD35" s="174"/>
      <c r="ALE35" s="174"/>
      <c r="ALF35" s="174"/>
      <c r="ALG35" s="174"/>
      <c r="ALH35" s="174"/>
      <c r="ALI35" s="174"/>
      <c r="ALJ35" s="174"/>
      <c r="ALK35" s="174"/>
      <c r="ALL35" s="174"/>
      <c r="ALM35" s="174"/>
      <c r="ALN35" s="174"/>
      <c r="ALO35" s="174"/>
      <c r="ALP35" s="174"/>
      <c r="ALQ35" s="174"/>
      <c r="ALR35" s="174"/>
      <c r="ALS35" s="174"/>
      <c r="ALT35" s="174"/>
      <c r="ALU35" s="174"/>
      <c r="ALV35" s="174"/>
      <c r="ALW35" s="174"/>
      <c r="ALX35" s="174"/>
      <c r="ALY35" s="174"/>
      <c r="ALZ35" s="174"/>
      <c r="AMA35" s="174"/>
      <c r="AMB35" s="174"/>
    </row>
    <row r="36" spans="1:1016" s="35" customFormat="1" ht="15.75">
      <c r="A36" s="39"/>
      <c r="B36" s="175"/>
      <c r="C36" s="175"/>
      <c r="D36" s="175"/>
      <c r="E36" s="175"/>
      <c r="F36" s="40"/>
    </row>
    <row r="37" spans="1:1016" ht="15.75">
      <c r="A37" s="33"/>
      <c r="B37" s="175"/>
      <c r="C37" s="175"/>
      <c r="D37" s="175"/>
      <c r="E37" s="175"/>
      <c r="F37" s="34"/>
    </row>
    <row r="38" spans="1:1016" ht="15.75" thickBot="1">
      <c r="A38" s="176"/>
      <c r="B38" s="176"/>
      <c r="C38" s="176"/>
      <c r="D38" s="176"/>
      <c r="E38" s="176"/>
      <c r="F38" s="176"/>
    </row>
  </sheetData>
  <mergeCells count="272">
    <mergeCell ref="A5:F5"/>
    <mergeCell ref="A6:F6"/>
    <mergeCell ref="B7:C7"/>
    <mergeCell ref="D11:D12"/>
    <mergeCell ref="B13:C13"/>
    <mergeCell ref="A2:F2"/>
    <mergeCell ref="A3:F3"/>
    <mergeCell ref="A4:E4"/>
    <mergeCell ref="A27:A34"/>
    <mergeCell ref="B27:C27"/>
    <mergeCell ref="F27:F34"/>
    <mergeCell ref="B35:E35"/>
    <mergeCell ref="B16:C16"/>
    <mergeCell ref="B19:C19"/>
    <mergeCell ref="B22:C22"/>
    <mergeCell ref="B23:C23"/>
    <mergeCell ref="B25:C25"/>
    <mergeCell ref="I35:L35"/>
    <mergeCell ref="M35:P35"/>
    <mergeCell ref="Q35:T35"/>
    <mergeCell ref="U35:X35"/>
    <mergeCell ref="Y35:AB35"/>
    <mergeCell ref="AC35:AF35"/>
    <mergeCell ref="AG35:AJ35"/>
    <mergeCell ref="AK35:AN35"/>
    <mergeCell ref="AO35:AR35"/>
    <mergeCell ref="AS35:AV35"/>
    <mergeCell ref="AW35:AZ35"/>
    <mergeCell ref="BA35:BD35"/>
    <mergeCell ref="BE35:BH35"/>
    <mergeCell ref="BI35:BL35"/>
    <mergeCell ref="BM35:BP35"/>
    <mergeCell ref="BQ35:BT35"/>
    <mergeCell ref="BU35:BX35"/>
    <mergeCell ref="BY35:CB35"/>
    <mergeCell ref="CC35:CF35"/>
    <mergeCell ref="CG35:CJ35"/>
    <mergeCell ref="CK35:CN35"/>
    <mergeCell ref="CO35:CR35"/>
    <mergeCell ref="CS35:CV35"/>
    <mergeCell ref="CW35:CZ35"/>
    <mergeCell ref="DA35:DD35"/>
    <mergeCell ref="DE35:DH35"/>
    <mergeCell ref="DI35:DL35"/>
    <mergeCell ref="DM35:DP35"/>
    <mergeCell ref="DQ35:DT35"/>
    <mergeCell ref="DU35:DX35"/>
    <mergeCell ref="DY35:EB35"/>
    <mergeCell ref="EC35:EF35"/>
    <mergeCell ref="EG35:EJ35"/>
    <mergeCell ref="EK35:EN35"/>
    <mergeCell ref="EO35:ER35"/>
    <mergeCell ref="ES35:EV35"/>
    <mergeCell ref="EW35:EZ35"/>
    <mergeCell ref="FA35:FD35"/>
    <mergeCell ref="FE35:FH35"/>
    <mergeCell ref="FI35:FL35"/>
    <mergeCell ref="FM35:FP35"/>
    <mergeCell ref="FQ35:FT35"/>
    <mergeCell ref="FU35:FX35"/>
    <mergeCell ref="FY35:GB35"/>
    <mergeCell ref="GC35:GF35"/>
    <mergeCell ref="GG35:GJ35"/>
    <mergeCell ref="GK35:GN35"/>
    <mergeCell ref="GO35:GR35"/>
    <mergeCell ref="GS35:GV35"/>
    <mergeCell ref="GW35:GZ35"/>
    <mergeCell ref="HA35:HD35"/>
    <mergeCell ref="HE35:HH35"/>
    <mergeCell ref="HI35:HL35"/>
    <mergeCell ref="HM35:HP35"/>
    <mergeCell ref="HQ35:HT35"/>
    <mergeCell ref="HU35:HX35"/>
    <mergeCell ref="HY35:IB35"/>
    <mergeCell ref="IC35:IF35"/>
    <mergeCell ref="IG35:IJ35"/>
    <mergeCell ref="IK35:IN35"/>
    <mergeCell ref="IO35:IR35"/>
    <mergeCell ref="IS35:IV35"/>
    <mergeCell ref="IW35:IZ35"/>
    <mergeCell ref="JA35:JD35"/>
    <mergeCell ref="JE35:JH35"/>
    <mergeCell ref="JI35:JL35"/>
    <mergeCell ref="JM35:JP35"/>
    <mergeCell ref="JQ35:JT35"/>
    <mergeCell ref="JU35:JX35"/>
    <mergeCell ref="JY35:KB35"/>
    <mergeCell ref="KC35:KF35"/>
    <mergeCell ref="KG35:KJ35"/>
    <mergeCell ref="KK35:KN35"/>
    <mergeCell ref="KO35:KR35"/>
    <mergeCell ref="KS35:KV35"/>
    <mergeCell ref="KW35:KZ35"/>
    <mergeCell ref="LA35:LD35"/>
    <mergeCell ref="LE35:LH35"/>
    <mergeCell ref="LI35:LL35"/>
    <mergeCell ref="LM35:LP35"/>
    <mergeCell ref="LQ35:LT35"/>
    <mergeCell ref="LU35:LX35"/>
    <mergeCell ref="LY35:MB35"/>
    <mergeCell ref="MC35:MF35"/>
    <mergeCell ref="MG35:MJ35"/>
    <mergeCell ref="MK35:MN35"/>
    <mergeCell ref="MO35:MR35"/>
    <mergeCell ref="MS35:MV35"/>
    <mergeCell ref="MW35:MZ35"/>
    <mergeCell ref="NA35:ND35"/>
    <mergeCell ref="NE35:NH35"/>
    <mergeCell ref="NI35:NL35"/>
    <mergeCell ref="NM35:NP35"/>
    <mergeCell ref="NQ35:NT35"/>
    <mergeCell ref="NU35:NX35"/>
    <mergeCell ref="NY35:OB35"/>
    <mergeCell ref="OC35:OF35"/>
    <mergeCell ref="OG35:OJ35"/>
    <mergeCell ref="OK35:ON35"/>
    <mergeCell ref="OO35:OR35"/>
    <mergeCell ref="OS35:OV35"/>
    <mergeCell ref="OW35:OZ35"/>
    <mergeCell ref="PA35:PD35"/>
    <mergeCell ref="PE35:PH35"/>
    <mergeCell ref="PI35:PL35"/>
    <mergeCell ref="PM35:PP35"/>
    <mergeCell ref="PQ35:PT35"/>
    <mergeCell ref="PU35:PX35"/>
    <mergeCell ref="PY35:QB35"/>
    <mergeCell ref="QC35:QF35"/>
    <mergeCell ref="QG35:QJ35"/>
    <mergeCell ref="QK35:QN35"/>
    <mergeCell ref="QO35:QR35"/>
    <mergeCell ref="QS35:QV35"/>
    <mergeCell ref="QW35:QZ35"/>
    <mergeCell ref="RA35:RD35"/>
    <mergeCell ref="RE35:RH35"/>
    <mergeCell ref="RI35:RL35"/>
    <mergeCell ref="RM35:RP35"/>
    <mergeCell ref="RQ35:RT35"/>
    <mergeCell ref="RU35:RX35"/>
    <mergeCell ref="RY35:SB35"/>
    <mergeCell ref="SC35:SF35"/>
    <mergeCell ref="SG35:SJ35"/>
    <mergeCell ref="SK35:SN35"/>
    <mergeCell ref="SO35:SR35"/>
    <mergeCell ref="SS35:SV35"/>
    <mergeCell ref="SW35:SZ35"/>
    <mergeCell ref="TA35:TD35"/>
    <mergeCell ref="TE35:TH35"/>
    <mergeCell ref="TI35:TL35"/>
    <mergeCell ref="TM35:TP35"/>
    <mergeCell ref="TQ35:TT35"/>
    <mergeCell ref="TU35:TX35"/>
    <mergeCell ref="TY35:UB35"/>
    <mergeCell ref="UC35:UF35"/>
    <mergeCell ref="UG35:UJ35"/>
    <mergeCell ref="UK35:UN35"/>
    <mergeCell ref="UO35:UR35"/>
    <mergeCell ref="US35:UV35"/>
    <mergeCell ref="UW35:UZ35"/>
    <mergeCell ref="VA35:VD35"/>
    <mergeCell ref="VE35:VH35"/>
    <mergeCell ref="VI35:VL35"/>
    <mergeCell ref="VM35:VP35"/>
    <mergeCell ref="VQ35:VT35"/>
    <mergeCell ref="VU35:VX35"/>
    <mergeCell ref="VY35:WB35"/>
    <mergeCell ref="WC35:WF35"/>
    <mergeCell ref="WG35:WJ35"/>
    <mergeCell ref="WK35:WN35"/>
    <mergeCell ref="WO35:WR35"/>
    <mergeCell ref="WS35:WV35"/>
    <mergeCell ref="WW35:WZ35"/>
    <mergeCell ref="XA35:XD35"/>
    <mergeCell ref="XE35:XH35"/>
    <mergeCell ref="XI35:XL35"/>
    <mergeCell ref="XM35:XP35"/>
    <mergeCell ref="XQ35:XT35"/>
    <mergeCell ref="XU35:XX35"/>
    <mergeCell ref="XY35:YB35"/>
    <mergeCell ref="YC35:YF35"/>
    <mergeCell ref="YG35:YJ35"/>
    <mergeCell ref="YK35:YN35"/>
    <mergeCell ref="YO35:YR35"/>
    <mergeCell ref="YS35:YV35"/>
    <mergeCell ref="YW35:YZ35"/>
    <mergeCell ref="ZA35:ZD35"/>
    <mergeCell ref="ZE35:ZH35"/>
    <mergeCell ref="ZI35:ZL35"/>
    <mergeCell ref="ZM35:ZP35"/>
    <mergeCell ref="ZQ35:ZT35"/>
    <mergeCell ref="ZU35:ZX35"/>
    <mergeCell ref="ZY35:AAB35"/>
    <mergeCell ref="AAC35:AAF35"/>
    <mergeCell ref="AAG35:AAJ35"/>
    <mergeCell ref="AAK35:AAN35"/>
    <mergeCell ref="AAO35:AAR35"/>
    <mergeCell ref="AAS35:AAV35"/>
    <mergeCell ref="AAW35:AAZ35"/>
    <mergeCell ref="ABA35:ABD35"/>
    <mergeCell ref="ABE35:ABH35"/>
    <mergeCell ref="ABI35:ABL35"/>
    <mergeCell ref="ABM35:ABP35"/>
    <mergeCell ref="ABQ35:ABT35"/>
    <mergeCell ref="ABU35:ABX35"/>
    <mergeCell ref="ABY35:ACB35"/>
    <mergeCell ref="ACC35:ACF35"/>
    <mergeCell ref="ACG35:ACJ35"/>
    <mergeCell ref="ACK35:ACN35"/>
    <mergeCell ref="ACO35:ACR35"/>
    <mergeCell ref="ACS35:ACV35"/>
    <mergeCell ref="ACW35:ACZ35"/>
    <mergeCell ref="ADA35:ADD35"/>
    <mergeCell ref="ADE35:ADH35"/>
    <mergeCell ref="ADI35:ADL35"/>
    <mergeCell ref="ADM35:ADP35"/>
    <mergeCell ref="ADQ35:ADT35"/>
    <mergeCell ref="ADU35:ADX35"/>
    <mergeCell ref="ADY35:AEB35"/>
    <mergeCell ref="AEC35:AEF35"/>
    <mergeCell ref="AEG35:AEJ35"/>
    <mergeCell ref="AEK35:AEN35"/>
    <mergeCell ref="AEO35:AER35"/>
    <mergeCell ref="AES35:AEV35"/>
    <mergeCell ref="AEW35:AEZ35"/>
    <mergeCell ref="AFA35:AFD35"/>
    <mergeCell ref="AFE35:AFH35"/>
    <mergeCell ref="AFI35:AFL35"/>
    <mergeCell ref="AFM35:AFP35"/>
    <mergeCell ref="AFQ35:AFT35"/>
    <mergeCell ref="AFU35:AFX35"/>
    <mergeCell ref="AFY35:AGB35"/>
    <mergeCell ref="AGC35:AGF35"/>
    <mergeCell ref="AGG35:AGJ35"/>
    <mergeCell ref="AGK35:AGN35"/>
    <mergeCell ref="AHA35:AHD35"/>
    <mergeCell ref="AHE35:AHH35"/>
    <mergeCell ref="AJM35:AJP35"/>
    <mergeCell ref="AJQ35:AJT35"/>
    <mergeCell ref="AJU35:AJX35"/>
    <mergeCell ref="AJY35:AKB35"/>
    <mergeCell ref="AHI35:AHL35"/>
    <mergeCell ref="AHM35:AHP35"/>
    <mergeCell ref="AHQ35:AHT35"/>
    <mergeCell ref="AHU35:AHX35"/>
    <mergeCell ref="AHY35:AIB35"/>
    <mergeCell ref="AIC35:AIF35"/>
    <mergeCell ref="AIG35:AIJ35"/>
    <mergeCell ref="AIK35:AIN35"/>
    <mergeCell ref="AIO35:AIR35"/>
    <mergeCell ref="ALM35:ALP35"/>
    <mergeCell ref="ALQ35:ALT35"/>
    <mergeCell ref="ALU35:ALX35"/>
    <mergeCell ref="ALY35:AMB35"/>
    <mergeCell ref="B36:E36"/>
    <mergeCell ref="B37:E37"/>
    <mergeCell ref="A38:F38"/>
    <mergeCell ref="AKC35:AKF35"/>
    <mergeCell ref="AKG35:AKJ35"/>
    <mergeCell ref="AKK35:AKN35"/>
    <mergeCell ref="AKO35:AKR35"/>
    <mergeCell ref="AKS35:AKV35"/>
    <mergeCell ref="AKW35:AKZ35"/>
    <mergeCell ref="ALA35:ALD35"/>
    <mergeCell ref="ALE35:ALH35"/>
    <mergeCell ref="ALI35:ALL35"/>
    <mergeCell ref="AIS35:AIV35"/>
    <mergeCell ref="AIW35:AIZ35"/>
    <mergeCell ref="AJA35:AJD35"/>
    <mergeCell ref="AJE35:AJH35"/>
    <mergeCell ref="AJI35:AJL35"/>
    <mergeCell ref="AGO35:AGR35"/>
    <mergeCell ref="AGS35:AGV35"/>
    <mergeCell ref="AGW35:AGZ35"/>
  </mergeCells>
  <printOptions horizontalCentered="1"/>
  <pageMargins left="0.7" right="0.7" top="0.75" bottom="0.75" header="0.3" footer="0.3"/>
  <pageSetup paperSize="9" scale="80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16"/>
  <sheetViews>
    <sheetView showGridLines="0" view="pageBreakPreview" zoomScale="85" zoomScaleNormal="70" zoomScalePageLayoutView="85" workbookViewId="0">
      <selection activeCell="F7" sqref="F7"/>
    </sheetView>
  </sheetViews>
  <sheetFormatPr defaultRowHeight="15"/>
  <cols>
    <col min="1" max="1" width="12.5703125" customWidth="1"/>
    <col min="2" max="2" width="49.42578125" customWidth="1"/>
    <col min="3" max="5" width="19.85546875" customWidth="1"/>
    <col min="6" max="6" width="14.5703125" customWidth="1"/>
    <col min="7" max="1022" width="8.85546875" customWidth="1"/>
    <col min="1023" max="1024" width="9.42578125" customWidth="1"/>
  </cols>
  <sheetData>
    <row r="1" spans="1:63" ht="17.25">
      <c r="A1" s="192" t="s">
        <v>178</v>
      </c>
      <c r="B1" s="192"/>
      <c r="C1" s="192"/>
      <c r="D1" s="192"/>
    </row>
    <row r="2" spans="1:63" ht="17.25">
      <c r="A2" s="193"/>
      <c r="B2" s="193"/>
      <c r="C2" s="193"/>
      <c r="D2" s="193"/>
    </row>
    <row r="3" spans="1:63">
      <c r="A3" s="213" t="s">
        <v>173</v>
      </c>
      <c r="B3" s="214"/>
      <c r="C3" s="215"/>
      <c r="D3" s="216"/>
    </row>
    <row r="4" spans="1:63">
      <c r="A4" s="213" t="s">
        <v>174</v>
      </c>
      <c r="B4" s="214"/>
      <c r="C4" s="215"/>
      <c r="D4" s="216"/>
    </row>
    <row r="5" spans="1:63">
      <c r="A5" s="213" t="s">
        <v>45</v>
      </c>
      <c r="B5" s="214"/>
      <c r="C5" s="217"/>
      <c r="D5" s="218"/>
      <c r="E5" s="41"/>
    </row>
    <row r="6" spans="1:63">
      <c r="E6" s="41"/>
    </row>
    <row r="7" spans="1:63" ht="42.75">
      <c r="A7" s="42" t="s">
        <v>30</v>
      </c>
      <c r="B7" s="43" t="s">
        <v>4</v>
      </c>
      <c r="C7" s="42" t="s">
        <v>33</v>
      </c>
      <c r="D7" s="42" t="s">
        <v>31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</row>
    <row r="8" spans="1:63">
      <c r="A8" s="43">
        <v>1</v>
      </c>
      <c r="B8" s="44" t="str">
        <f>VLOOKUP($A8,'Orçamento Sintético'!$A:$J,4,0)</f>
        <v>SERVIÇOS PRELIMINARES</v>
      </c>
      <c r="C8" s="44">
        <f>VLOOKUP($A8,'Orçamento Sintético'!$A:$J,9,0)</f>
        <v>0</v>
      </c>
      <c r="D8" s="45" t="e">
        <f>C8/$C$12</f>
        <v>#DIV/0!</v>
      </c>
      <c r="E8" s="41"/>
    </row>
    <row r="9" spans="1:63">
      <c r="A9" s="43">
        <v>2</v>
      </c>
      <c r="B9" s="44" t="str">
        <f>VLOOKUP($A9,'Orçamento Sintético'!$A:$J,4,0)</f>
        <v>MURO DE ALVENARIA</v>
      </c>
      <c r="C9" s="44">
        <f>VLOOKUP($A9,'Orçamento Sintético'!$A:$J,9,0)</f>
        <v>0</v>
      </c>
      <c r="D9" s="45" t="e">
        <f>C9/$C$12</f>
        <v>#DIV/0!</v>
      </c>
      <c r="E9" s="41"/>
    </row>
    <row r="10" spans="1:63">
      <c r="A10" s="43">
        <v>3</v>
      </c>
      <c r="B10" s="44" t="str">
        <f>VLOOKUP($A10,'Orçamento Sintético'!$A:$J,4,0)</f>
        <v>LIMPEZA DA OBRA</v>
      </c>
      <c r="C10" s="44">
        <f>VLOOKUP($A10,'Orçamento Sintético'!$A:$J,9,0)</f>
        <v>0</v>
      </c>
      <c r="D10" s="45" t="e">
        <f>C10/$C$12</f>
        <v>#DIV/0!</v>
      </c>
      <c r="E10" s="41"/>
    </row>
    <row r="11" spans="1:63">
      <c r="A11" s="43">
        <v>4</v>
      </c>
      <c r="B11" s="44" t="str">
        <f>VLOOKUP($A11,'Orçamento Sintético'!$A:$J,4,0)</f>
        <v>ADMINISTRAÇÃO LOCAL</v>
      </c>
      <c r="C11" s="44">
        <f>VLOOKUP($A11,'Orçamento Sintético'!$A:$J,9,0)</f>
        <v>0</v>
      </c>
      <c r="D11" s="45" t="e">
        <f>C11/$C$12</f>
        <v>#DIV/0!</v>
      </c>
      <c r="E11" s="41"/>
    </row>
    <row r="12" spans="1:63">
      <c r="B12" s="46" t="s">
        <v>32</v>
      </c>
      <c r="C12" s="47">
        <f>SUM(C8:C11)</f>
        <v>0</v>
      </c>
      <c r="D12" s="48" t="e">
        <f>C12/$C$12</f>
        <v>#DIV/0!</v>
      </c>
    </row>
    <row r="13" spans="1:63">
      <c r="D13" s="49"/>
    </row>
    <row r="14" spans="1:63">
      <c r="B14" s="97"/>
      <c r="C14" s="97"/>
    </row>
    <row r="15" spans="1:63">
      <c r="B15" s="97"/>
      <c r="C15" s="97"/>
    </row>
    <row r="16" spans="1:63">
      <c r="B16" s="194"/>
      <c r="C16" s="194"/>
    </row>
  </sheetData>
  <mergeCells count="3">
    <mergeCell ref="A1:D1"/>
    <mergeCell ref="A2:D2"/>
    <mergeCell ref="B16:C16"/>
  </mergeCells>
  <printOptions horizontalCentered="1"/>
  <pageMargins left="0.51180555555555496" right="0.51180555555555496" top="0.78749999999999998" bottom="0.78749999999999998" header="0.51180555555555496" footer="0.51180555555555496"/>
  <pageSetup paperSize="9" scale="8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P46"/>
  <sheetViews>
    <sheetView showGridLines="0" view="pageBreakPreview" zoomScale="70" zoomScaleNormal="55" zoomScaleSheetLayoutView="70" zoomScalePageLayoutView="85" workbookViewId="0">
      <selection activeCell="D20" sqref="D20"/>
    </sheetView>
  </sheetViews>
  <sheetFormatPr defaultRowHeight="15"/>
  <cols>
    <col min="1" max="1" width="15.85546875" style="51" customWidth="1"/>
    <col min="2" max="2" width="63.42578125" style="52" customWidth="1"/>
    <col min="3" max="3" width="18.42578125" style="53" customWidth="1"/>
    <col min="4" max="4" width="11.42578125" style="54" customWidth="1"/>
    <col min="5" max="7" width="18.5703125" style="51" customWidth="1"/>
    <col min="8" max="8" width="6.42578125" style="51" customWidth="1"/>
    <col min="9" max="9" width="9.28515625" style="51" customWidth="1"/>
    <col min="10" max="10" width="13" style="51" customWidth="1"/>
    <col min="11" max="235" width="8.85546875" style="51" customWidth="1"/>
    <col min="236" max="236" width="11.28515625" style="51" customWidth="1"/>
    <col min="237" max="237" width="43.85546875" style="51" customWidth="1"/>
    <col min="238" max="238" width="15.140625" style="51" customWidth="1"/>
    <col min="239" max="260" width="14.140625" style="51" customWidth="1"/>
    <col min="261" max="263" width="15.140625" style="51" customWidth="1"/>
    <col min="264" max="264" width="6.42578125" style="51" customWidth="1"/>
    <col min="265" max="265" width="10.85546875" style="51" customWidth="1"/>
    <col min="266" max="266" width="13" style="51" customWidth="1"/>
    <col min="267" max="491" width="8.85546875" style="51" customWidth="1"/>
    <col min="492" max="492" width="11.28515625" style="51" customWidth="1"/>
    <col min="493" max="493" width="43.85546875" style="51" customWidth="1"/>
    <col min="494" max="494" width="15.140625" style="51" customWidth="1"/>
    <col min="495" max="516" width="14.140625" style="51" customWidth="1"/>
    <col min="517" max="519" width="15.140625" style="51" customWidth="1"/>
    <col min="520" max="520" width="6.42578125" style="51" customWidth="1"/>
    <col min="521" max="521" width="10.85546875" style="51" customWidth="1"/>
    <col min="522" max="522" width="13" style="51" customWidth="1"/>
    <col min="523" max="747" width="8.85546875" style="51" customWidth="1"/>
    <col min="748" max="748" width="11.28515625" style="51" customWidth="1"/>
    <col min="749" max="749" width="43.85546875" style="51" customWidth="1"/>
    <col min="750" max="750" width="15.140625" style="51" customWidth="1"/>
    <col min="751" max="772" width="14.140625" style="51" customWidth="1"/>
    <col min="773" max="775" width="15.140625" style="51" customWidth="1"/>
    <col min="776" max="776" width="6.42578125" style="51" customWidth="1"/>
    <col min="777" max="777" width="10.85546875" style="51" customWidth="1"/>
    <col min="778" max="778" width="13" style="51" customWidth="1"/>
    <col min="779" max="998" width="8.85546875" style="51" customWidth="1"/>
    <col min="999" max="1004" width="8.85546875" style="50" customWidth="1"/>
    <col min="1005" max="1016" width="9.42578125" customWidth="1"/>
  </cols>
  <sheetData>
    <row r="1" spans="1:10" s="55" customFormat="1" ht="27.75" customHeight="1">
      <c r="A1" s="200" t="s">
        <v>34</v>
      </c>
      <c r="B1" s="201"/>
      <c r="C1" s="201"/>
      <c r="D1" s="201"/>
      <c r="E1" s="201"/>
      <c r="F1" s="201"/>
      <c r="G1" s="202"/>
    </row>
    <row r="2" spans="1:10" s="56" customFormat="1" ht="27.75" customHeight="1">
      <c r="A2" s="203"/>
      <c r="B2" s="204"/>
      <c r="C2" s="204"/>
      <c r="D2" s="204"/>
      <c r="E2" s="204"/>
      <c r="F2" s="204"/>
      <c r="G2" s="205"/>
    </row>
    <row r="3" spans="1:10" s="58" customFormat="1">
      <c r="A3" s="213" t="s">
        <v>173</v>
      </c>
      <c r="B3" s="214"/>
      <c r="C3" s="215"/>
      <c r="D3" s="216"/>
      <c r="E3" s="57"/>
      <c r="F3" s="57"/>
      <c r="G3" s="141"/>
    </row>
    <row r="4" spans="1:10" s="58" customFormat="1">
      <c r="A4" s="213" t="s">
        <v>174</v>
      </c>
      <c r="B4" s="214"/>
      <c r="C4" s="215"/>
      <c r="D4" s="216"/>
      <c r="G4" s="142"/>
    </row>
    <row r="5" spans="1:10" s="58" customFormat="1">
      <c r="A5" s="213" t="s">
        <v>45</v>
      </c>
      <c r="B5" s="214"/>
      <c r="C5" s="217"/>
      <c r="D5" s="218"/>
      <c r="E5" s="130"/>
      <c r="F5" s="130"/>
      <c r="G5" s="154"/>
    </row>
    <row r="6" spans="1:10" s="62" customFormat="1" ht="5.0999999999999996" customHeight="1">
      <c r="A6" s="99"/>
      <c r="B6" s="59"/>
      <c r="C6" s="60"/>
      <c r="D6" s="61"/>
      <c r="E6" s="60"/>
      <c r="F6" s="60"/>
      <c r="G6" s="143"/>
    </row>
    <row r="7" spans="1:10" ht="15.95" customHeight="1">
      <c r="A7" s="100" t="s">
        <v>4</v>
      </c>
      <c r="B7" s="63" t="s">
        <v>35</v>
      </c>
      <c r="C7" s="63" t="s">
        <v>32</v>
      </c>
      <c r="D7" s="64"/>
      <c r="E7" s="195" t="s">
        <v>36</v>
      </c>
      <c r="F7" s="196"/>
      <c r="G7" s="197"/>
    </row>
    <row r="8" spans="1:10" ht="15.95" customHeight="1">
      <c r="A8" s="101"/>
      <c r="B8" s="65"/>
      <c r="C8" s="65" t="s">
        <v>37</v>
      </c>
      <c r="D8" s="66" t="s">
        <v>7</v>
      </c>
      <c r="E8" s="67" t="s">
        <v>9</v>
      </c>
      <c r="F8" s="67" t="s">
        <v>11</v>
      </c>
      <c r="G8" s="144" t="s">
        <v>13</v>
      </c>
    </row>
    <row r="9" spans="1:10" ht="15.95" customHeight="1">
      <c r="A9" s="102"/>
      <c r="B9" s="68"/>
      <c r="C9" s="69"/>
      <c r="D9" s="70"/>
      <c r="E9" s="71">
        <v>0.33</v>
      </c>
      <c r="F9" s="71">
        <v>0.34</v>
      </c>
      <c r="G9" s="145">
        <v>0.33</v>
      </c>
      <c r="I9" s="72">
        <f>SUM(E9:G9)</f>
        <v>1</v>
      </c>
      <c r="J9" s="73"/>
    </row>
    <row r="10" spans="1:10" ht="15.95" customHeight="1">
      <c r="A10" s="103">
        <v>1</v>
      </c>
      <c r="B10" s="74" t="str">
        <f>VLOOKUP(A10,'Resumo Orçamento'!$A$8:$C$11,2,0)</f>
        <v>SERVIÇOS PRELIMINARES</v>
      </c>
      <c r="C10" s="75"/>
      <c r="D10" s="76"/>
      <c r="E10" s="77" t="str">
        <f t="shared" ref="E10:G10" si="0">IF(E9&lt;&gt;0,"I","")</f>
        <v>I</v>
      </c>
      <c r="F10" s="77" t="str">
        <f t="shared" si="0"/>
        <v>I</v>
      </c>
      <c r="G10" s="146" t="str">
        <f t="shared" si="0"/>
        <v>I</v>
      </c>
      <c r="I10" s="72"/>
      <c r="J10" s="73"/>
    </row>
    <row r="11" spans="1:10" ht="15.95" customHeight="1">
      <c r="A11" s="104"/>
      <c r="B11" s="78"/>
      <c r="C11" s="79">
        <f>VLOOKUP(A10,'Resumo Orçamento'!$A$8:$C$11,3,0)</f>
        <v>0</v>
      </c>
      <c r="D11" s="80" t="e">
        <f>C11/$C$24</f>
        <v>#DIV/0!</v>
      </c>
      <c r="E11" s="81">
        <f>IFERROR(ROUND(E9*$C11,2),"")</f>
        <v>0</v>
      </c>
      <c r="F11" s="81">
        <f>IFERROR(ROUND(F9*$C11,2),"")</f>
        <v>0</v>
      </c>
      <c r="G11" s="147">
        <f>IFERROR(ROUND(G9*$C11,2),"")</f>
        <v>0</v>
      </c>
      <c r="I11" s="72"/>
      <c r="J11" s="73"/>
    </row>
    <row r="12" spans="1:10" ht="15.95" customHeight="1">
      <c r="A12" s="105"/>
      <c r="B12" s="68"/>
      <c r="C12" s="69"/>
      <c r="D12" s="70"/>
      <c r="E12" s="71">
        <v>0.33</v>
      </c>
      <c r="F12" s="71">
        <v>0.34</v>
      </c>
      <c r="G12" s="145">
        <v>0.33</v>
      </c>
      <c r="I12" s="72">
        <f>SUM(E12:G12)</f>
        <v>1</v>
      </c>
      <c r="J12" s="73"/>
    </row>
    <row r="13" spans="1:10" ht="15.95" customHeight="1">
      <c r="A13" s="103">
        <v>2</v>
      </c>
      <c r="B13" s="74" t="str">
        <f>VLOOKUP(A13,'Resumo Orçamento'!$A$8:$C$11,2,0)</f>
        <v>MURO DE ALVENARIA</v>
      </c>
      <c r="C13" s="75"/>
      <c r="D13" s="76"/>
      <c r="E13" s="77" t="str">
        <f t="shared" ref="E13:G13" si="1">IF(E12&lt;&gt;0,"I","")</f>
        <v>I</v>
      </c>
      <c r="F13" s="77" t="str">
        <f t="shared" si="1"/>
        <v>I</v>
      </c>
      <c r="G13" s="146" t="str">
        <f t="shared" si="1"/>
        <v>I</v>
      </c>
      <c r="I13" s="72"/>
      <c r="J13" s="73"/>
    </row>
    <row r="14" spans="1:10" ht="15.95" customHeight="1">
      <c r="A14" s="104"/>
      <c r="B14" s="78"/>
      <c r="C14" s="79">
        <f>VLOOKUP(A13,'Resumo Orçamento'!$A$8:$C$11,3,0)</f>
        <v>0</v>
      </c>
      <c r="D14" s="80" t="e">
        <f>C14/$C$24</f>
        <v>#DIV/0!</v>
      </c>
      <c r="E14" s="81">
        <f>IFERROR(ROUND(E12*$C14,2),"")</f>
        <v>0</v>
      </c>
      <c r="F14" s="81">
        <f>IFERROR(ROUND(F12*$C14,2),"")</f>
        <v>0</v>
      </c>
      <c r="G14" s="147">
        <f>IFERROR(ROUND(G12*$C14,2),"")</f>
        <v>0</v>
      </c>
      <c r="I14" s="72"/>
      <c r="J14" s="73"/>
    </row>
    <row r="15" spans="1:10" ht="15.95" customHeight="1">
      <c r="A15" s="105"/>
      <c r="B15" s="68"/>
      <c r="C15" s="69"/>
      <c r="D15" s="70"/>
      <c r="E15" s="71"/>
      <c r="F15" s="71"/>
      <c r="G15" s="145">
        <v>1</v>
      </c>
      <c r="I15" s="72">
        <f>SUM(E15:G15)</f>
        <v>1</v>
      </c>
      <c r="J15" s="73"/>
    </row>
    <row r="16" spans="1:10" ht="15.95" customHeight="1">
      <c r="A16" s="103">
        <v>3</v>
      </c>
      <c r="B16" s="74" t="str">
        <f>VLOOKUP(A16,'Resumo Orçamento'!$A$8:$C$11,2,0)</f>
        <v>LIMPEZA DA OBRA</v>
      </c>
      <c r="C16" s="75"/>
      <c r="D16" s="76"/>
      <c r="E16" s="77" t="str">
        <f t="shared" ref="E16:G16" si="2">IF(E15&lt;&gt;0,"I","")</f>
        <v/>
      </c>
      <c r="F16" s="77" t="str">
        <f t="shared" si="2"/>
        <v/>
      </c>
      <c r="G16" s="146" t="str">
        <f t="shared" si="2"/>
        <v>I</v>
      </c>
      <c r="I16" s="72"/>
      <c r="J16" s="73"/>
    </row>
    <row r="17" spans="1:10" ht="15.95" customHeight="1">
      <c r="A17" s="104"/>
      <c r="B17" s="78"/>
      <c r="C17" s="79">
        <f>VLOOKUP(A16,'Resumo Orçamento'!$A$8:$C$11,3,0)</f>
        <v>0</v>
      </c>
      <c r="D17" s="80" t="e">
        <f>C17/$C$24</f>
        <v>#DIV/0!</v>
      </c>
      <c r="E17" s="81">
        <f>IFERROR(ROUND(E15*$C17,2),"")</f>
        <v>0</v>
      </c>
      <c r="F17" s="81">
        <f>IFERROR(ROUND(F15*$C17,2),"")</f>
        <v>0</v>
      </c>
      <c r="G17" s="147">
        <f>IFERROR(ROUND(G15*$C17,2),"")</f>
        <v>0</v>
      </c>
      <c r="I17" s="72"/>
      <c r="J17" s="73"/>
    </row>
    <row r="18" spans="1:10" ht="15.95" customHeight="1">
      <c r="A18" s="105"/>
      <c r="B18" s="68"/>
      <c r="C18" s="69"/>
      <c r="D18" s="70"/>
      <c r="E18" s="71">
        <v>0.32676471006477892</v>
      </c>
      <c r="F18" s="71">
        <v>0.33666663937976293</v>
      </c>
      <c r="G18" s="145">
        <v>0.33656865055545826</v>
      </c>
      <c r="I18" s="72">
        <f>SUM(E18:G18)</f>
        <v>1</v>
      </c>
      <c r="J18" s="73"/>
    </row>
    <row r="19" spans="1:10" ht="15.95" customHeight="1">
      <c r="A19" s="103">
        <v>4</v>
      </c>
      <c r="B19" s="74" t="str">
        <f>VLOOKUP(A19,'Resumo Orçamento'!$A$8:$C$11,2,0)</f>
        <v>ADMINISTRAÇÃO LOCAL</v>
      </c>
      <c r="C19" s="75"/>
      <c r="D19" s="76"/>
      <c r="E19" s="77" t="str">
        <f t="shared" ref="E19:G19" si="3">IF(E18&lt;&gt;0,"I","")</f>
        <v>I</v>
      </c>
      <c r="F19" s="77" t="str">
        <f t="shared" si="3"/>
        <v>I</v>
      </c>
      <c r="G19" s="146" t="str">
        <f t="shared" si="3"/>
        <v>I</v>
      </c>
      <c r="I19" s="72"/>
      <c r="J19" s="73"/>
    </row>
    <row r="20" spans="1:10" ht="15.95" customHeight="1" thickBot="1">
      <c r="A20" s="104"/>
      <c r="B20" s="78"/>
      <c r="C20" s="79">
        <f>VLOOKUP(A19,'Resumo Orçamento'!$A$8:$C$11,3,0)</f>
        <v>0</v>
      </c>
      <c r="D20" s="80" t="e">
        <f>C20/$C$24</f>
        <v>#DIV/0!</v>
      </c>
      <c r="E20" s="81">
        <f>IFERROR(ROUND(E18*$C20,2),"")</f>
        <v>0</v>
      </c>
      <c r="F20" s="81">
        <f>IFERROR(ROUND(F18*$C20,2),"")</f>
        <v>0</v>
      </c>
      <c r="G20" s="147">
        <f>IFERROR(ROUND(G18*$C20,2),"")</f>
        <v>0</v>
      </c>
      <c r="I20" s="72"/>
      <c r="J20" s="73"/>
    </row>
    <row r="21" spans="1:10" ht="15.95" customHeight="1" thickTop="1">
      <c r="A21" s="106"/>
      <c r="B21" s="82" t="s">
        <v>38</v>
      </c>
      <c r="C21" s="83"/>
      <c r="D21" s="84"/>
      <c r="E21" s="85" t="e">
        <f t="shared" ref="E21:G21" si="4">E23/$C$24</f>
        <v>#DIV/0!</v>
      </c>
      <c r="F21" s="86" t="e">
        <f t="shared" si="4"/>
        <v>#DIV/0!</v>
      </c>
      <c r="G21" s="148" t="e">
        <f t="shared" si="4"/>
        <v>#DIV/0!</v>
      </c>
      <c r="I21" s="72" t="e">
        <f>SUM(E21:G21)</f>
        <v>#DIV/0!</v>
      </c>
      <c r="J21" s="73"/>
    </row>
    <row r="22" spans="1:10" ht="15.95" customHeight="1">
      <c r="A22" s="107"/>
      <c r="B22" s="87" t="s">
        <v>39</v>
      </c>
      <c r="C22" s="88"/>
      <c r="D22" s="89"/>
      <c r="E22" s="90" t="e">
        <f>E21</f>
        <v>#DIV/0!</v>
      </c>
      <c r="F22" s="91" t="e">
        <f t="shared" ref="F22:G22" si="5">E22+F21</f>
        <v>#DIV/0!</v>
      </c>
      <c r="G22" s="149" t="e">
        <f t="shared" si="5"/>
        <v>#DIV/0!</v>
      </c>
    </row>
    <row r="23" spans="1:10" ht="15.95" customHeight="1">
      <c r="A23" s="108"/>
      <c r="B23" s="92" t="s">
        <v>40</v>
      </c>
      <c r="C23" s="93"/>
      <c r="D23" s="94"/>
      <c r="E23" s="95">
        <f>+E20+E17+E14+E11</f>
        <v>0</v>
      </c>
      <c r="F23" s="95">
        <f t="shared" ref="F23:G23" si="6">+F20+F17+F14+F11</f>
        <v>0</v>
      </c>
      <c r="G23" s="150">
        <f t="shared" si="6"/>
        <v>0</v>
      </c>
    </row>
    <row r="24" spans="1:10" ht="15.95" customHeight="1" thickBot="1">
      <c r="A24" s="109"/>
      <c r="B24" s="110" t="s">
        <v>41</v>
      </c>
      <c r="C24" s="111">
        <f>SUM(C9:C20)</f>
        <v>0</v>
      </c>
      <c r="D24" s="112"/>
      <c r="E24" s="113">
        <f>+E23</f>
        <v>0</v>
      </c>
      <c r="F24" s="114">
        <f>E24+F23</f>
        <v>0</v>
      </c>
      <c r="G24" s="151">
        <f t="shared" ref="G24" si="7">F24+G23</f>
        <v>0</v>
      </c>
    </row>
    <row r="25" spans="1:10">
      <c r="A25" s="122"/>
      <c r="G25" s="152"/>
    </row>
    <row r="26" spans="1:10">
      <c r="A26" s="122"/>
      <c r="E26" s="53"/>
      <c r="G26" s="152"/>
    </row>
    <row r="27" spans="1:10">
      <c r="A27" s="122"/>
      <c r="G27" s="152"/>
    </row>
    <row r="28" spans="1:10">
      <c r="A28" s="122"/>
      <c r="G28" s="152"/>
    </row>
    <row r="29" spans="1:10">
      <c r="A29" s="122"/>
      <c r="B29" s="54"/>
      <c r="C29" s="51"/>
      <c r="D29" s="51"/>
      <c r="G29" s="152"/>
    </row>
    <row r="30" spans="1:10" ht="15.75" thickBot="1">
      <c r="A30" s="122"/>
      <c r="B30" s="51"/>
      <c r="C30" s="51"/>
      <c r="D30" s="51"/>
      <c r="G30" s="152"/>
    </row>
    <row r="31" spans="1:10">
      <c r="A31" s="122"/>
      <c r="B31" s="198"/>
      <c r="C31" s="198"/>
      <c r="D31" s="198"/>
      <c r="E31" s="198"/>
      <c r="G31" s="152"/>
    </row>
    <row r="32" spans="1:10">
      <c r="A32" s="122"/>
      <c r="B32" s="199"/>
      <c r="C32" s="194"/>
      <c r="D32" s="194"/>
      <c r="E32" s="194"/>
      <c r="G32" s="152"/>
    </row>
    <row r="33" spans="1:7">
      <c r="A33" s="122"/>
      <c r="B33" s="199"/>
      <c r="C33" s="194"/>
      <c r="D33" s="194"/>
      <c r="E33" s="194"/>
      <c r="G33" s="152"/>
    </row>
    <row r="34" spans="1:7" ht="15.75" thickBot="1">
      <c r="A34" s="123"/>
      <c r="B34" s="124"/>
      <c r="C34" s="125"/>
      <c r="D34" s="125"/>
      <c r="E34" s="125"/>
      <c r="F34" s="125"/>
      <c r="G34" s="153"/>
    </row>
    <row r="36" spans="1:7">
      <c r="D36" s="115"/>
      <c r="E36" s="116"/>
      <c r="F36" s="116"/>
      <c r="G36" s="116"/>
    </row>
    <row r="37" spans="1:7">
      <c r="D37" s="115"/>
      <c r="E37" s="128"/>
      <c r="F37" s="128"/>
      <c r="G37" s="128"/>
    </row>
    <row r="38" spans="1:7">
      <c r="D38" s="115"/>
      <c r="E38" s="116"/>
      <c r="F38" s="116"/>
      <c r="G38" s="116"/>
    </row>
    <row r="39" spans="1:7">
      <c r="D39" s="115"/>
      <c r="E39" s="116"/>
      <c r="F39" s="116"/>
      <c r="G39" s="116"/>
    </row>
    <row r="40" spans="1:7">
      <c r="D40" s="115"/>
      <c r="E40" s="116"/>
      <c r="F40" s="116"/>
      <c r="G40" s="116"/>
    </row>
    <row r="41" spans="1:7">
      <c r="D41" s="115"/>
      <c r="E41" s="116"/>
      <c r="F41" s="116"/>
      <c r="G41" s="116"/>
    </row>
    <row r="42" spans="1:7">
      <c r="D42" s="115"/>
      <c r="E42" s="116"/>
      <c r="F42" s="116"/>
      <c r="G42" s="116"/>
    </row>
    <row r="43" spans="1:7">
      <c r="D43" s="115"/>
      <c r="E43" s="116"/>
      <c r="F43" s="116"/>
      <c r="G43" s="116"/>
    </row>
    <row r="44" spans="1:7">
      <c r="D44" s="115"/>
      <c r="E44" s="116"/>
      <c r="F44" s="116"/>
      <c r="G44" s="116"/>
    </row>
    <row r="45" spans="1:7">
      <c r="D45" s="115"/>
      <c r="E45" s="116"/>
      <c r="F45" s="116"/>
      <c r="G45" s="116"/>
    </row>
    <row r="46" spans="1:7">
      <c r="D46" s="115"/>
      <c r="E46" s="116"/>
      <c r="F46" s="116"/>
      <c r="G46" s="116"/>
    </row>
  </sheetData>
  <mergeCells count="6">
    <mergeCell ref="E7:G7"/>
    <mergeCell ref="B31:E31"/>
    <mergeCell ref="B32:E32"/>
    <mergeCell ref="B33:E33"/>
    <mergeCell ref="A1:G1"/>
    <mergeCell ref="A2:G2"/>
  </mergeCells>
  <phoneticPr fontId="29" type="noConversion"/>
  <pageMargins left="0.7" right="0.7" top="0.75" bottom="0.75" header="0.3" footer="0.3"/>
  <pageSetup paperSize="9" scale="79" firstPageNumber="0" orientation="landscape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169B-BC06-47E4-B161-CA2C72293083}">
  <sheetPr>
    <pageSetUpPr fitToPage="1"/>
  </sheetPr>
  <dimension ref="A1:L52"/>
  <sheetViews>
    <sheetView showOutlineSymbols="0" showWhiteSpace="0" view="pageBreakPreview" zoomScale="85" zoomScaleNormal="100" zoomScaleSheetLayoutView="85" workbookViewId="0">
      <selection activeCell="A7" sqref="A7"/>
    </sheetView>
  </sheetViews>
  <sheetFormatPr defaultRowHeight="14.25"/>
  <cols>
    <col min="1" max="2" width="11.42578125" style="98" bestFit="1" customWidth="1"/>
    <col min="3" max="3" width="15.140625" style="98" bestFit="1" customWidth="1"/>
    <col min="4" max="4" width="102.85546875" style="98" customWidth="1"/>
    <col min="5" max="5" width="9.140625" style="98" bestFit="1" customWidth="1"/>
    <col min="6" max="6" width="8.85546875" style="98" customWidth="1"/>
    <col min="7" max="7" width="11.42578125" style="98" customWidth="1"/>
    <col min="8" max="10" width="14.85546875" style="98" bestFit="1" customWidth="1"/>
    <col min="11" max="11" width="9.140625" style="98"/>
    <col min="12" max="12" width="12.28515625" style="98" bestFit="1" customWidth="1"/>
    <col min="13" max="16384" width="9.140625" style="98"/>
  </cols>
  <sheetData>
    <row r="1" spans="1:12" ht="15" customHeight="1">
      <c r="A1" s="120"/>
      <c r="B1" s="120"/>
      <c r="C1" s="211"/>
      <c r="D1" s="211"/>
      <c r="E1" s="211"/>
      <c r="F1" s="211"/>
      <c r="G1" s="211"/>
      <c r="H1" s="211"/>
      <c r="I1" s="211"/>
      <c r="J1" s="211"/>
    </row>
    <row r="2" spans="1:12" ht="15" customHeight="1">
      <c r="A2" s="160" t="s">
        <v>173</v>
      </c>
      <c r="B2" s="214"/>
      <c r="C2" s="215"/>
      <c r="D2" s="216"/>
      <c r="E2" s="120"/>
      <c r="F2" s="120"/>
      <c r="G2" s="120"/>
      <c r="H2" s="120"/>
      <c r="I2" s="120"/>
      <c r="J2" s="120"/>
    </row>
    <row r="3" spans="1:12" ht="15" customHeight="1">
      <c r="A3" s="160" t="s">
        <v>174</v>
      </c>
      <c r="B3" s="214"/>
      <c r="C3" s="215"/>
      <c r="D3" s="216"/>
      <c r="E3" s="120"/>
      <c r="F3" s="120"/>
      <c r="G3" s="120"/>
      <c r="H3" s="120"/>
      <c r="I3" s="120"/>
      <c r="J3" s="120"/>
    </row>
    <row r="4" spans="1:12" ht="15">
      <c r="A4" s="160" t="s">
        <v>45</v>
      </c>
      <c r="B4" s="214"/>
      <c r="C4" s="217"/>
      <c r="D4" s="218"/>
      <c r="E4" s="207"/>
      <c r="F4" s="207"/>
      <c r="G4" s="212"/>
      <c r="H4" s="207"/>
      <c r="I4" s="207"/>
      <c r="J4" s="207"/>
    </row>
    <row r="5" spans="1:12">
      <c r="A5" s="121"/>
      <c r="B5" s="121"/>
      <c r="C5" s="121"/>
      <c r="D5" s="121"/>
      <c r="E5" s="121"/>
      <c r="F5" s="121"/>
      <c r="G5" s="159"/>
      <c r="H5" s="121"/>
      <c r="I5" s="121"/>
      <c r="J5" s="121"/>
    </row>
    <row r="6" spans="1:12" ht="15">
      <c r="A6" s="209" t="s">
        <v>179</v>
      </c>
      <c r="B6" s="210"/>
      <c r="C6" s="210"/>
      <c r="D6" s="210"/>
      <c r="E6" s="210"/>
      <c r="F6" s="210"/>
      <c r="G6" s="210"/>
      <c r="H6" s="210"/>
      <c r="I6" s="210"/>
      <c r="J6" s="210"/>
    </row>
    <row r="7" spans="1:12" ht="30">
      <c r="A7" s="126" t="s">
        <v>46</v>
      </c>
      <c r="B7" s="127" t="s">
        <v>47</v>
      </c>
      <c r="C7" s="126" t="s">
        <v>48</v>
      </c>
      <c r="D7" s="126" t="s">
        <v>49</v>
      </c>
      <c r="E7" s="119" t="s">
        <v>50</v>
      </c>
      <c r="F7" s="127" t="s">
        <v>51</v>
      </c>
      <c r="G7" s="127" t="s">
        <v>52</v>
      </c>
      <c r="H7" s="127" t="s">
        <v>53</v>
      </c>
      <c r="I7" s="127" t="s">
        <v>54</v>
      </c>
      <c r="J7" s="127" t="s">
        <v>31</v>
      </c>
    </row>
    <row r="8" spans="1:12">
      <c r="A8" s="131">
        <v>1</v>
      </c>
      <c r="B8" s="131"/>
      <c r="C8" s="131"/>
      <c r="D8" s="131" t="s">
        <v>154</v>
      </c>
      <c r="E8" s="131"/>
      <c r="F8" s="132"/>
      <c r="G8" s="131"/>
      <c r="H8" s="131"/>
      <c r="I8" s="133">
        <f>I9+I13</f>
        <v>0</v>
      </c>
      <c r="J8" s="138" t="e">
        <f>I8/$H$52</f>
        <v>#DIV/0!</v>
      </c>
    </row>
    <row r="9" spans="1:12">
      <c r="A9" s="131" t="s">
        <v>55</v>
      </c>
      <c r="B9" s="131"/>
      <c r="C9" s="131"/>
      <c r="D9" s="131" t="s">
        <v>155</v>
      </c>
      <c r="E9" s="131"/>
      <c r="F9" s="132"/>
      <c r="G9" s="131"/>
      <c r="H9" s="131"/>
      <c r="I9" s="133">
        <f>SUM(I10:I12)</f>
        <v>0</v>
      </c>
      <c r="J9" s="138" t="e">
        <f>I9/$H$52</f>
        <v>#DIV/0!</v>
      </c>
    </row>
    <row r="10" spans="1:12" ht="25.5">
      <c r="A10" s="134" t="s">
        <v>156</v>
      </c>
      <c r="B10" s="135" t="s">
        <v>58</v>
      </c>
      <c r="C10" s="134" t="s">
        <v>56</v>
      </c>
      <c r="D10" s="134" t="s">
        <v>92</v>
      </c>
      <c r="E10" s="136" t="s">
        <v>57</v>
      </c>
      <c r="F10" s="135">
        <v>100</v>
      </c>
      <c r="G10" s="221"/>
      <c r="H10" s="137">
        <f>TRUNC(G10*(1+'BDI '!$F$27),2)</f>
        <v>0</v>
      </c>
      <c r="I10" s="137">
        <f>TRUNC(H10*F10,2)</f>
        <v>0</v>
      </c>
      <c r="J10" s="139" t="e">
        <f>I10/$H$52</f>
        <v>#DIV/0!</v>
      </c>
      <c r="L10" s="98">
        <f>TRUNC(F10*G10,2)</f>
        <v>0</v>
      </c>
    </row>
    <row r="11" spans="1:12" ht="25.5">
      <c r="A11" s="134" t="s">
        <v>157</v>
      </c>
      <c r="B11" s="135" t="s">
        <v>158</v>
      </c>
      <c r="C11" s="134" t="s">
        <v>56</v>
      </c>
      <c r="D11" s="134" t="s">
        <v>159</v>
      </c>
      <c r="E11" s="136" t="s">
        <v>66</v>
      </c>
      <c r="F11" s="135">
        <v>300</v>
      </c>
      <c r="G11" s="221"/>
      <c r="H11" s="137">
        <f>TRUNC(G11*(1+'BDI '!$F$27),2)</f>
        <v>0</v>
      </c>
      <c r="I11" s="137">
        <f t="shared" ref="I11:I12" si="0">TRUNC(H11*F11,2)</f>
        <v>0</v>
      </c>
      <c r="J11" s="139" t="e">
        <f>I11/$H$52</f>
        <v>#DIV/0!</v>
      </c>
      <c r="L11" s="98">
        <f t="shared" ref="L11:L48" si="1">TRUNC(F11*G11,2)</f>
        <v>0</v>
      </c>
    </row>
    <row r="12" spans="1:12" ht="25.5">
      <c r="A12" s="134" t="s">
        <v>160</v>
      </c>
      <c r="B12" s="135" t="s">
        <v>161</v>
      </c>
      <c r="C12" s="134" t="s">
        <v>59</v>
      </c>
      <c r="D12" s="134" t="s">
        <v>162</v>
      </c>
      <c r="E12" s="136" t="s">
        <v>163</v>
      </c>
      <c r="F12" s="135">
        <v>1</v>
      </c>
      <c r="G12" s="221"/>
      <c r="H12" s="137">
        <f>TRUNC(G12*(1+'BDI '!$F$27),2)</f>
        <v>0</v>
      </c>
      <c r="I12" s="137">
        <f t="shared" si="0"/>
        <v>0</v>
      </c>
      <c r="J12" s="139" t="e">
        <f>I12/$H$52</f>
        <v>#DIV/0!</v>
      </c>
      <c r="L12" s="98">
        <f t="shared" si="1"/>
        <v>0</v>
      </c>
    </row>
    <row r="13" spans="1:12">
      <c r="A13" s="131" t="s">
        <v>61</v>
      </c>
      <c r="B13" s="131"/>
      <c r="C13" s="131"/>
      <c r="D13" s="131" t="s">
        <v>164</v>
      </c>
      <c r="E13" s="131"/>
      <c r="F13" s="132"/>
      <c r="G13" s="131"/>
      <c r="H13" s="131"/>
      <c r="I13" s="133">
        <f>SUM(I14:I15)</f>
        <v>0</v>
      </c>
      <c r="J13" s="138" t="e">
        <f>I13/$H$52</f>
        <v>#DIV/0!</v>
      </c>
      <c r="L13" s="98">
        <f t="shared" si="1"/>
        <v>0</v>
      </c>
    </row>
    <row r="14" spans="1:12" ht="25.5">
      <c r="A14" s="134" t="s">
        <v>165</v>
      </c>
      <c r="B14" s="135" t="s">
        <v>93</v>
      </c>
      <c r="C14" s="134" t="s">
        <v>59</v>
      </c>
      <c r="D14" s="134" t="s">
        <v>94</v>
      </c>
      <c r="E14" s="136" t="s">
        <v>62</v>
      </c>
      <c r="F14" s="135">
        <v>791.32</v>
      </c>
      <c r="G14" s="221"/>
      <c r="H14" s="137">
        <f>TRUNC(G14*(1+'BDI '!$F$27),2)</f>
        <v>0</v>
      </c>
      <c r="I14" s="137">
        <f t="shared" ref="I14" si="2">TRUNC(H14*F14,2)</f>
        <v>0</v>
      </c>
      <c r="J14" s="139" t="e">
        <f>I14/$H$52</f>
        <v>#DIV/0!</v>
      </c>
      <c r="L14" s="98">
        <f t="shared" si="1"/>
        <v>0</v>
      </c>
    </row>
    <row r="15" spans="1:12">
      <c r="A15" s="155" t="s">
        <v>166</v>
      </c>
      <c r="B15" s="156" t="s">
        <v>167</v>
      </c>
      <c r="C15" s="155" t="s">
        <v>56</v>
      </c>
      <c r="D15" s="155" t="s">
        <v>168</v>
      </c>
      <c r="E15" s="157" t="s">
        <v>57</v>
      </c>
      <c r="F15" s="156">
        <v>50</v>
      </c>
      <c r="G15" s="221"/>
      <c r="H15" s="158">
        <f>TRUNC(G15*(1+'BDI '!$F$27),2)</f>
        <v>0</v>
      </c>
      <c r="I15" s="158">
        <f t="shared" ref="I15" si="3">TRUNC(H15*F15,2)</f>
        <v>0</v>
      </c>
      <c r="J15" s="220" t="e">
        <f>I15/$H$52</f>
        <v>#DIV/0!</v>
      </c>
      <c r="L15" s="98">
        <f t="shared" si="1"/>
        <v>0</v>
      </c>
    </row>
    <row r="16" spans="1:12">
      <c r="A16" s="131">
        <v>2</v>
      </c>
      <c r="B16" s="131"/>
      <c r="C16" s="131"/>
      <c r="D16" s="131" t="s">
        <v>95</v>
      </c>
      <c r="E16" s="131"/>
      <c r="F16" s="132"/>
      <c r="G16" s="131"/>
      <c r="H16" s="131"/>
      <c r="I16" s="133">
        <f>I17+I40</f>
        <v>0</v>
      </c>
      <c r="J16" s="138" t="e">
        <f>I16/$H$52</f>
        <v>#DIV/0!</v>
      </c>
      <c r="L16" s="98">
        <f t="shared" si="1"/>
        <v>0</v>
      </c>
    </row>
    <row r="17" spans="1:12">
      <c r="A17" s="131" t="s">
        <v>63</v>
      </c>
      <c r="B17" s="131"/>
      <c r="C17" s="131"/>
      <c r="D17" s="131" t="s">
        <v>96</v>
      </c>
      <c r="E17" s="131"/>
      <c r="F17" s="132"/>
      <c r="G17" s="131"/>
      <c r="H17" s="131"/>
      <c r="I17" s="133">
        <f>I18+I22+I35</f>
        <v>0</v>
      </c>
      <c r="J17" s="138" t="e">
        <f>I17/$H$52</f>
        <v>#DIV/0!</v>
      </c>
      <c r="L17" s="98">
        <f t="shared" si="1"/>
        <v>0</v>
      </c>
    </row>
    <row r="18" spans="1:12">
      <c r="A18" s="131" t="s">
        <v>97</v>
      </c>
      <c r="B18" s="131"/>
      <c r="C18" s="131"/>
      <c r="D18" s="131" t="s">
        <v>68</v>
      </c>
      <c r="E18" s="131"/>
      <c r="F18" s="132"/>
      <c r="G18" s="131"/>
      <c r="H18" s="131"/>
      <c r="I18" s="133">
        <f>SUM(I19:I21)</f>
        <v>0</v>
      </c>
      <c r="J18" s="138" t="e">
        <f>I18/$H$52</f>
        <v>#DIV/0!</v>
      </c>
      <c r="L18" s="98">
        <f t="shared" si="1"/>
        <v>0</v>
      </c>
    </row>
    <row r="19" spans="1:12" ht="25.5">
      <c r="A19" s="134" t="s">
        <v>98</v>
      </c>
      <c r="B19" s="135" t="s">
        <v>99</v>
      </c>
      <c r="C19" s="134" t="s">
        <v>59</v>
      </c>
      <c r="D19" s="134" t="s">
        <v>100</v>
      </c>
      <c r="E19" s="136" t="s">
        <v>62</v>
      </c>
      <c r="F19" s="135">
        <v>185.5</v>
      </c>
      <c r="G19" s="221"/>
      <c r="H19" s="137">
        <f>TRUNC(G19*(1+'BDI '!$F$27),2)</f>
        <v>0</v>
      </c>
      <c r="I19" s="137">
        <f t="shared" ref="I19:I21" si="4">TRUNC(H19*F19,2)</f>
        <v>0</v>
      </c>
      <c r="J19" s="139" t="e">
        <f>I19/$H$52</f>
        <v>#DIV/0!</v>
      </c>
      <c r="L19" s="98">
        <f t="shared" si="1"/>
        <v>0</v>
      </c>
    </row>
    <row r="20" spans="1:12">
      <c r="A20" s="134" t="s">
        <v>101</v>
      </c>
      <c r="B20" s="135" t="s">
        <v>71</v>
      </c>
      <c r="C20" s="134" t="s">
        <v>56</v>
      </c>
      <c r="D20" s="134" t="s">
        <v>102</v>
      </c>
      <c r="E20" s="136" t="s">
        <v>70</v>
      </c>
      <c r="F20" s="135">
        <v>981.03</v>
      </c>
      <c r="G20" s="221"/>
      <c r="H20" s="137">
        <f>TRUNC(G20*(1+'BDI '!$F$27),2)</f>
        <v>0</v>
      </c>
      <c r="I20" s="137">
        <f t="shared" si="4"/>
        <v>0</v>
      </c>
      <c r="J20" s="139" t="e">
        <f t="shared" ref="J20:J21" si="5">I20/$H$52</f>
        <v>#DIV/0!</v>
      </c>
      <c r="L20" s="98">
        <f t="shared" si="1"/>
        <v>0</v>
      </c>
    </row>
    <row r="21" spans="1:12" ht="25.5">
      <c r="A21" s="134" t="s">
        <v>103</v>
      </c>
      <c r="B21" s="135" t="s">
        <v>69</v>
      </c>
      <c r="C21" s="134" t="s">
        <v>56</v>
      </c>
      <c r="D21" s="134" t="s">
        <v>104</v>
      </c>
      <c r="E21" s="136" t="s">
        <v>70</v>
      </c>
      <c r="F21" s="135">
        <v>163.24</v>
      </c>
      <c r="G21" s="221"/>
      <c r="H21" s="137">
        <f>TRUNC(G21*(1+'BDI '!$F$27),2)</f>
        <v>0</v>
      </c>
      <c r="I21" s="137">
        <f t="shared" si="4"/>
        <v>0</v>
      </c>
      <c r="J21" s="139" t="e">
        <f t="shared" si="5"/>
        <v>#DIV/0!</v>
      </c>
      <c r="L21" s="98">
        <f t="shared" si="1"/>
        <v>0</v>
      </c>
    </row>
    <row r="22" spans="1:12">
      <c r="A22" s="131" t="s">
        <v>105</v>
      </c>
      <c r="B22" s="131"/>
      <c r="C22" s="131"/>
      <c r="D22" s="131" t="s">
        <v>106</v>
      </c>
      <c r="E22" s="131"/>
      <c r="F22" s="132"/>
      <c r="G22" s="131"/>
      <c r="H22" s="131"/>
      <c r="I22" s="133">
        <f>I23+I30</f>
        <v>0</v>
      </c>
      <c r="J22" s="138" t="e">
        <f>I22/$H$52</f>
        <v>#DIV/0!</v>
      </c>
      <c r="L22" s="98">
        <f t="shared" si="1"/>
        <v>0</v>
      </c>
    </row>
    <row r="23" spans="1:12">
      <c r="A23" s="131" t="s">
        <v>107</v>
      </c>
      <c r="B23" s="131"/>
      <c r="C23" s="131"/>
      <c r="D23" s="131" t="s">
        <v>108</v>
      </c>
      <c r="E23" s="131"/>
      <c r="F23" s="132"/>
      <c r="G23" s="131"/>
      <c r="H23" s="131"/>
      <c r="I23" s="133">
        <f>SUM(I24:I29)</f>
        <v>0</v>
      </c>
      <c r="J23" s="138" t="e">
        <f>I23/$H$52</f>
        <v>#DIV/0!</v>
      </c>
      <c r="L23" s="98">
        <f t="shared" si="1"/>
        <v>0</v>
      </c>
    </row>
    <row r="24" spans="1:12" ht="25.5">
      <c r="A24" s="134" t="s">
        <v>109</v>
      </c>
      <c r="B24" s="135" t="s">
        <v>110</v>
      </c>
      <c r="C24" s="134" t="s">
        <v>56</v>
      </c>
      <c r="D24" s="134" t="s">
        <v>111</v>
      </c>
      <c r="E24" s="136" t="s">
        <v>64</v>
      </c>
      <c r="F24" s="135">
        <v>38.770000000000003</v>
      </c>
      <c r="G24" s="221"/>
      <c r="H24" s="137">
        <f>TRUNC(G24*(1+'BDI '!$F$27),2)</f>
        <v>0</v>
      </c>
      <c r="I24" s="137">
        <f t="shared" ref="I24" si="6">TRUNC(H24*F24,2)</f>
        <v>0</v>
      </c>
      <c r="J24" s="139" t="e">
        <f t="shared" ref="J24:J48" si="7">I24/$H$52</f>
        <v>#DIV/0!</v>
      </c>
      <c r="L24" s="98">
        <f t="shared" si="1"/>
        <v>0</v>
      </c>
    </row>
    <row r="25" spans="1:12">
      <c r="A25" s="134" t="s">
        <v>112</v>
      </c>
      <c r="B25" s="135" t="s">
        <v>113</v>
      </c>
      <c r="C25" s="134" t="s">
        <v>59</v>
      </c>
      <c r="D25" s="134" t="s">
        <v>114</v>
      </c>
      <c r="E25" s="136" t="s">
        <v>64</v>
      </c>
      <c r="F25" s="135">
        <v>5.54</v>
      </c>
      <c r="G25" s="221"/>
      <c r="H25" s="137">
        <f>TRUNC(G25*(1+'BDI '!$F$27),2)</f>
        <v>0</v>
      </c>
      <c r="I25" s="137">
        <f t="shared" ref="I25:I29" si="8">TRUNC(H25*F25,2)</f>
        <v>0</v>
      </c>
      <c r="J25" s="139" t="e">
        <f t="shared" si="7"/>
        <v>#DIV/0!</v>
      </c>
      <c r="L25" s="98">
        <f t="shared" si="1"/>
        <v>0</v>
      </c>
    </row>
    <row r="26" spans="1:12" ht="25.5">
      <c r="A26" s="134" t="s">
        <v>115</v>
      </c>
      <c r="B26" s="135" t="s">
        <v>74</v>
      </c>
      <c r="C26" s="134" t="s">
        <v>56</v>
      </c>
      <c r="D26" s="134" t="s">
        <v>75</v>
      </c>
      <c r="E26" s="136" t="s">
        <v>70</v>
      </c>
      <c r="F26" s="135">
        <v>1952.98</v>
      </c>
      <c r="G26" s="221"/>
      <c r="H26" s="137">
        <f>TRUNC(G26*(1+'BDI '!$F$27),2)</f>
        <v>0</v>
      </c>
      <c r="I26" s="137">
        <f t="shared" si="8"/>
        <v>0</v>
      </c>
      <c r="J26" s="139" t="e">
        <f t="shared" si="7"/>
        <v>#DIV/0!</v>
      </c>
      <c r="L26" s="98">
        <f t="shared" si="1"/>
        <v>0</v>
      </c>
    </row>
    <row r="27" spans="1:12" ht="25.5">
      <c r="A27" s="134" t="s">
        <v>116</v>
      </c>
      <c r="B27" s="135" t="s">
        <v>72</v>
      </c>
      <c r="C27" s="134" t="s">
        <v>56</v>
      </c>
      <c r="D27" s="134" t="s">
        <v>73</v>
      </c>
      <c r="E27" s="136" t="s">
        <v>70</v>
      </c>
      <c r="F27" s="135">
        <v>487.21</v>
      </c>
      <c r="G27" s="221"/>
      <c r="H27" s="137">
        <f>TRUNC(G27*(1+'BDI '!$F$27),2)</f>
        <v>0</v>
      </c>
      <c r="I27" s="137">
        <f t="shared" si="8"/>
        <v>0</v>
      </c>
      <c r="J27" s="139" t="e">
        <f t="shared" si="7"/>
        <v>#DIV/0!</v>
      </c>
      <c r="L27" s="98">
        <f t="shared" si="1"/>
        <v>0</v>
      </c>
    </row>
    <row r="28" spans="1:12" ht="25.5">
      <c r="A28" s="134" t="s">
        <v>117</v>
      </c>
      <c r="B28" s="135" t="s">
        <v>118</v>
      </c>
      <c r="C28" s="134" t="s">
        <v>59</v>
      </c>
      <c r="D28" s="134" t="s">
        <v>119</v>
      </c>
      <c r="E28" s="136" t="s">
        <v>64</v>
      </c>
      <c r="F28" s="135">
        <v>33.24</v>
      </c>
      <c r="G28" s="221"/>
      <c r="H28" s="137">
        <f>TRUNC(G28*(1+'BDI '!$F$27),2)</f>
        <v>0</v>
      </c>
      <c r="I28" s="137">
        <f t="shared" si="8"/>
        <v>0</v>
      </c>
      <c r="J28" s="139" t="e">
        <f t="shared" si="7"/>
        <v>#DIV/0!</v>
      </c>
      <c r="L28" s="98">
        <f t="shared" si="1"/>
        <v>0</v>
      </c>
    </row>
    <row r="29" spans="1:12" ht="25.5">
      <c r="A29" s="134" t="s">
        <v>120</v>
      </c>
      <c r="B29" s="135" t="s">
        <v>121</v>
      </c>
      <c r="C29" s="134" t="s">
        <v>59</v>
      </c>
      <c r="D29" s="134" t="s">
        <v>153</v>
      </c>
      <c r="E29" s="136" t="s">
        <v>57</v>
      </c>
      <c r="F29" s="135">
        <v>110.78</v>
      </c>
      <c r="G29" s="221"/>
      <c r="H29" s="137">
        <f>TRUNC(G29*(1+'BDI '!$F$27),2)</f>
        <v>0</v>
      </c>
      <c r="I29" s="137">
        <f t="shared" si="8"/>
        <v>0</v>
      </c>
      <c r="J29" s="139" t="e">
        <f t="shared" si="7"/>
        <v>#DIV/0!</v>
      </c>
      <c r="L29" s="98">
        <f t="shared" si="1"/>
        <v>0</v>
      </c>
    </row>
    <row r="30" spans="1:12">
      <c r="A30" s="131" t="s">
        <v>122</v>
      </c>
      <c r="B30" s="131"/>
      <c r="C30" s="131"/>
      <c r="D30" s="131" t="s">
        <v>123</v>
      </c>
      <c r="E30" s="131"/>
      <c r="F30" s="132"/>
      <c r="G30" s="131"/>
      <c r="H30" s="131"/>
      <c r="I30" s="133">
        <f>SUM(I31:I34)</f>
        <v>0</v>
      </c>
      <c r="J30" s="138" t="e">
        <f>I30/$H$52</f>
        <v>#DIV/0!</v>
      </c>
      <c r="L30" s="98">
        <f t="shared" si="1"/>
        <v>0</v>
      </c>
    </row>
    <row r="31" spans="1:12" ht="25.5">
      <c r="A31" s="134" t="s">
        <v>124</v>
      </c>
      <c r="B31" s="135" t="s">
        <v>125</v>
      </c>
      <c r="C31" s="134" t="s">
        <v>59</v>
      </c>
      <c r="D31" s="134" t="s">
        <v>126</v>
      </c>
      <c r="E31" s="136" t="s">
        <v>57</v>
      </c>
      <c r="F31" s="135">
        <v>474.79</v>
      </c>
      <c r="G31" s="221"/>
      <c r="H31" s="137">
        <f>TRUNC(G31*(1+'BDI '!$F$27),2)</f>
        <v>0</v>
      </c>
      <c r="I31" s="137">
        <f t="shared" ref="I31" si="9">TRUNC(H31*F31,2)</f>
        <v>0</v>
      </c>
      <c r="J31" s="139" t="e">
        <f t="shared" si="7"/>
        <v>#DIV/0!</v>
      </c>
      <c r="L31" s="98">
        <f t="shared" si="1"/>
        <v>0</v>
      </c>
    </row>
    <row r="32" spans="1:12" ht="38.25">
      <c r="A32" s="134" t="s">
        <v>127</v>
      </c>
      <c r="B32" s="135" t="s">
        <v>128</v>
      </c>
      <c r="C32" s="134" t="s">
        <v>56</v>
      </c>
      <c r="D32" s="134" t="s">
        <v>129</v>
      </c>
      <c r="E32" s="136" t="s">
        <v>64</v>
      </c>
      <c r="F32" s="135">
        <v>33.24</v>
      </c>
      <c r="G32" s="221"/>
      <c r="H32" s="137">
        <f>TRUNC(G32*(1+'BDI '!$F$27),2)</f>
        <v>0</v>
      </c>
      <c r="I32" s="137">
        <f t="shared" ref="I32:I34" si="10">TRUNC(H32*F32,2)</f>
        <v>0</v>
      </c>
      <c r="J32" s="139" t="e">
        <f t="shared" si="7"/>
        <v>#DIV/0!</v>
      </c>
      <c r="L32" s="98">
        <f t="shared" si="1"/>
        <v>0</v>
      </c>
    </row>
    <row r="33" spans="1:12" ht="25.5">
      <c r="A33" s="134" t="s">
        <v>130</v>
      </c>
      <c r="B33" s="135" t="s">
        <v>86</v>
      </c>
      <c r="C33" s="134" t="s">
        <v>56</v>
      </c>
      <c r="D33" s="134" t="s">
        <v>131</v>
      </c>
      <c r="E33" s="136" t="s">
        <v>70</v>
      </c>
      <c r="F33" s="135">
        <v>1952.98</v>
      </c>
      <c r="G33" s="221"/>
      <c r="H33" s="137">
        <f>TRUNC(G33*(1+'BDI '!$F$27),2)</f>
        <v>0</v>
      </c>
      <c r="I33" s="137">
        <f t="shared" si="10"/>
        <v>0</v>
      </c>
      <c r="J33" s="139" t="e">
        <f t="shared" si="7"/>
        <v>#DIV/0!</v>
      </c>
      <c r="L33" s="98">
        <f t="shared" si="1"/>
        <v>0</v>
      </c>
    </row>
    <row r="34" spans="1:12" ht="25.5">
      <c r="A34" s="134" t="s">
        <v>132</v>
      </c>
      <c r="B34" s="135" t="s">
        <v>76</v>
      </c>
      <c r="C34" s="134" t="s">
        <v>56</v>
      </c>
      <c r="D34" s="134" t="s">
        <v>77</v>
      </c>
      <c r="E34" s="136" t="s">
        <v>70</v>
      </c>
      <c r="F34" s="135">
        <v>487.45</v>
      </c>
      <c r="G34" s="221"/>
      <c r="H34" s="137">
        <f>TRUNC(G34*(1+'BDI '!$F$27),2)</f>
        <v>0</v>
      </c>
      <c r="I34" s="137">
        <f t="shared" si="10"/>
        <v>0</v>
      </c>
      <c r="J34" s="139" t="e">
        <f t="shared" si="7"/>
        <v>#DIV/0!</v>
      </c>
      <c r="L34" s="98">
        <f t="shared" si="1"/>
        <v>0</v>
      </c>
    </row>
    <row r="35" spans="1:12">
      <c r="A35" s="131" t="s">
        <v>133</v>
      </c>
      <c r="B35" s="131"/>
      <c r="C35" s="131"/>
      <c r="D35" s="131" t="s">
        <v>134</v>
      </c>
      <c r="E35" s="131"/>
      <c r="F35" s="132"/>
      <c r="G35" s="131"/>
      <c r="H35" s="131"/>
      <c r="I35" s="133">
        <f>SUM(I36:I39)</f>
        <v>0</v>
      </c>
      <c r="J35" s="138" t="e">
        <f>I35/$H$52</f>
        <v>#DIV/0!</v>
      </c>
      <c r="L35" s="98">
        <f t="shared" si="1"/>
        <v>0</v>
      </c>
    </row>
    <row r="36" spans="1:12" ht="25.5">
      <c r="A36" s="134" t="s">
        <v>135</v>
      </c>
      <c r="B36" s="135" t="s">
        <v>136</v>
      </c>
      <c r="C36" s="134" t="s">
        <v>56</v>
      </c>
      <c r="D36" s="134" t="s">
        <v>137</v>
      </c>
      <c r="E36" s="136" t="s">
        <v>57</v>
      </c>
      <c r="F36" s="135">
        <v>270.3</v>
      </c>
      <c r="G36" s="221"/>
      <c r="H36" s="137">
        <f>TRUNC(G36*(1+'BDI '!$F$27),2)</f>
        <v>0</v>
      </c>
      <c r="I36" s="137">
        <f t="shared" ref="I36" si="11">TRUNC(H36*F36,2)</f>
        <v>0</v>
      </c>
      <c r="J36" s="139" t="e">
        <f t="shared" si="7"/>
        <v>#DIV/0!</v>
      </c>
      <c r="L36" s="98">
        <f t="shared" si="1"/>
        <v>0</v>
      </c>
    </row>
    <row r="37" spans="1:12" ht="25.5">
      <c r="A37" s="134" t="s">
        <v>138</v>
      </c>
      <c r="B37" s="135" t="s">
        <v>86</v>
      </c>
      <c r="C37" s="134" t="s">
        <v>56</v>
      </c>
      <c r="D37" s="134" t="s">
        <v>131</v>
      </c>
      <c r="E37" s="136" t="s">
        <v>70</v>
      </c>
      <c r="F37" s="135">
        <v>1275.3399999999999</v>
      </c>
      <c r="G37" s="221"/>
      <c r="H37" s="137">
        <f>TRUNC(G37*(1+'BDI '!$F$27),2)</f>
        <v>0</v>
      </c>
      <c r="I37" s="137">
        <f t="shared" ref="I37:I39" si="12">TRUNC(H37*F37,2)</f>
        <v>0</v>
      </c>
      <c r="J37" s="139" t="e">
        <f t="shared" si="7"/>
        <v>#DIV/0!</v>
      </c>
      <c r="L37" s="98">
        <f t="shared" si="1"/>
        <v>0</v>
      </c>
    </row>
    <row r="38" spans="1:12" ht="25.5">
      <c r="A38" s="134" t="s">
        <v>139</v>
      </c>
      <c r="B38" s="135" t="s">
        <v>76</v>
      </c>
      <c r="C38" s="134" t="s">
        <v>56</v>
      </c>
      <c r="D38" s="134" t="s">
        <v>77</v>
      </c>
      <c r="E38" s="136" t="s">
        <v>70</v>
      </c>
      <c r="F38" s="135">
        <v>326.48</v>
      </c>
      <c r="G38" s="221"/>
      <c r="H38" s="137">
        <f>TRUNC(G38*(1+'BDI '!$F$27),2)</f>
        <v>0</v>
      </c>
      <c r="I38" s="137">
        <f t="shared" si="12"/>
        <v>0</v>
      </c>
      <c r="J38" s="139" t="e">
        <f t="shared" si="7"/>
        <v>#DIV/0!</v>
      </c>
      <c r="L38" s="98">
        <f t="shared" si="1"/>
        <v>0</v>
      </c>
    </row>
    <row r="39" spans="1:12" ht="38.25">
      <c r="A39" s="134" t="s">
        <v>140</v>
      </c>
      <c r="B39" s="135" t="s">
        <v>141</v>
      </c>
      <c r="C39" s="134" t="s">
        <v>59</v>
      </c>
      <c r="D39" s="134" t="s">
        <v>142</v>
      </c>
      <c r="E39" s="136" t="s">
        <v>64</v>
      </c>
      <c r="F39" s="135">
        <v>18.920000000000002</v>
      </c>
      <c r="G39" s="221"/>
      <c r="H39" s="137">
        <f>TRUNC(G39*(1+'BDI '!$F$27),2)</f>
        <v>0</v>
      </c>
      <c r="I39" s="137">
        <f t="shared" si="12"/>
        <v>0</v>
      </c>
      <c r="J39" s="139" t="e">
        <f t="shared" si="7"/>
        <v>#DIV/0!</v>
      </c>
      <c r="L39" s="98">
        <f t="shared" si="1"/>
        <v>0</v>
      </c>
    </row>
    <row r="40" spans="1:12">
      <c r="A40" s="131" t="s">
        <v>65</v>
      </c>
      <c r="B40" s="131"/>
      <c r="C40" s="131"/>
      <c r="D40" s="131" t="s">
        <v>143</v>
      </c>
      <c r="E40" s="131"/>
      <c r="F40" s="132"/>
      <c r="G40" s="131"/>
      <c r="H40" s="131"/>
      <c r="I40" s="133">
        <f>SUM(I41:I43)</f>
        <v>0</v>
      </c>
      <c r="J40" s="138" t="e">
        <f>I40/$H$52</f>
        <v>#DIV/0!</v>
      </c>
      <c r="L40" s="98">
        <f t="shared" si="1"/>
        <v>0</v>
      </c>
    </row>
    <row r="41" spans="1:12" ht="25.5">
      <c r="A41" s="134" t="s">
        <v>144</v>
      </c>
      <c r="B41" s="135" t="s">
        <v>87</v>
      </c>
      <c r="C41" s="134" t="s">
        <v>56</v>
      </c>
      <c r="D41" s="134" t="s">
        <v>88</v>
      </c>
      <c r="E41" s="136" t="s">
        <v>57</v>
      </c>
      <c r="F41" s="135">
        <v>1211.76</v>
      </c>
      <c r="G41" s="221"/>
      <c r="H41" s="137">
        <f>TRUNC(G41*(1+'BDI '!$F$27),2)</f>
        <v>0</v>
      </c>
      <c r="I41" s="137">
        <f t="shared" ref="I41" si="13">TRUNC(H41*F41,2)</f>
        <v>0</v>
      </c>
      <c r="J41" s="139" t="e">
        <f t="shared" si="7"/>
        <v>#DIV/0!</v>
      </c>
      <c r="L41" s="98">
        <f t="shared" si="1"/>
        <v>0</v>
      </c>
    </row>
    <row r="42" spans="1:12" ht="38.25">
      <c r="A42" s="134" t="s">
        <v>145</v>
      </c>
      <c r="B42" s="135" t="s">
        <v>84</v>
      </c>
      <c r="C42" s="134" t="s">
        <v>56</v>
      </c>
      <c r="D42" s="134" t="s">
        <v>85</v>
      </c>
      <c r="E42" s="136" t="s">
        <v>57</v>
      </c>
      <c r="F42" s="135">
        <v>3165.28</v>
      </c>
      <c r="G42" s="221"/>
      <c r="H42" s="137">
        <f>TRUNC(G42*(1+'BDI '!$F$27),2)</f>
        <v>0</v>
      </c>
      <c r="I42" s="137">
        <f t="shared" ref="I42:I43" si="14">TRUNC(H42*F42,2)</f>
        <v>0</v>
      </c>
      <c r="J42" s="139" t="e">
        <f t="shared" si="7"/>
        <v>#DIV/0!</v>
      </c>
      <c r="L42" s="98">
        <f t="shared" si="1"/>
        <v>0</v>
      </c>
    </row>
    <row r="43" spans="1:12" ht="25.5">
      <c r="A43" s="134" t="s">
        <v>146</v>
      </c>
      <c r="B43" s="135" t="s">
        <v>147</v>
      </c>
      <c r="C43" s="134" t="s">
        <v>59</v>
      </c>
      <c r="D43" s="134" t="s">
        <v>148</v>
      </c>
      <c r="E43" s="136" t="s">
        <v>62</v>
      </c>
      <c r="F43" s="135">
        <v>791.32</v>
      </c>
      <c r="G43" s="221"/>
      <c r="H43" s="137">
        <f>TRUNC(G43*(1+'BDI '!$F$27),2)</f>
        <v>0</v>
      </c>
      <c r="I43" s="137">
        <f t="shared" si="14"/>
        <v>0</v>
      </c>
      <c r="J43" s="139" t="e">
        <f t="shared" si="7"/>
        <v>#DIV/0!</v>
      </c>
      <c r="L43" s="98">
        <f t="shared" si="1"/>
        <v>0</v>
      </c>
    </row>
    <row r="44" spans="1:12" ht="14.25" customHeight="1">
      <c r="A44" s="131">
        <v>3</v>
      </c>
      <c r="B44" s="131"/>
      <c r="C44" s="131"/>
      <c r="D44" s="131" t="s">
        <v>79</v>
      </c>
      <c r="E44" s="131"/>
      <c r="F44" s="132"/>
      <c r="G44" s="131"/>
      <c r="H44" s="131"/>
      <c r="I44" s="133">
        <f>SUM(I45)</f>
        <v>0</v>
      </c>
      <c r="J44" s="138" t="e">
        <f>I44/$H$52</f>
        <v>#DIV/0!</v>
      </c>
      <c r="L44" s="98">
        <f t="shared" si="1"/>
        <v>0</v>
      </c>
    </row>
    <row r="45" spans="1:12" ht="14.25" customHeight="1">
      <c r="A45" s="134" t="s">
        <v>67</v>
      </c>
      <c r="B45" s="135" t="s">
        <v>149</v>
      </c>
      <c r="C45" s="134" t="s">
        <v>59</v>
      </c>
      <c r="D45" s="134" t="s">
        <v>150</v>
      </c>
      <c r="E45" s="136" t="s">
        <v>57</v>
      </c>
      <c r="F45" s="135">
        <v>1186.98</v>
      </c>
      <c r="G45" s="221"/>
      <c r="H45" s="137">
        <f>TRUNC(G45*(1+'BDI '!$F$27),2)</f>
        <v>0</v>
      </c>
      <c r="I45" s="137">
        <f t="shared" ref="I45" si="15">TRUNC(H45*F45,2)</f>
        <v>0</v>
      </c>
      <c r="J45" s="139" t="e">
        <f t="shared" si="7"/>
        <v>#DIV/0!</v>
      </c>
      <c r="L45" s="98">
        <f t="shared" si="1"/>
        <v>0</v>
      </c>
    </row>
    <row r="46" spans="1:12" ht="14.25" customHeight="1">
      <c r="A46" s="131">
        <v>4</v>
      </c>
      <c r="B46" s="131"/>
      <c r="C46" s="131"/>
      <c r="D46" s="131" t="s">
        <v>169</v>
      </c>
      <c r="E46" s="131"/>
      <c r="F46" s="132"/>
      <c r="G46" s="131"/>
      <c r="H46" s="131"/>
      <c r="I46" s="133">
        <f>SUM(I47:I48)</f>
        <v>0</v>
      </c>
      <c r="J46" s="138" t="e">
        <f>I46/$H$52</f>
        <v>#DIV/0!</v>
      </c>
      <c r="L46" s="98">
        <f t="shared" si="1"/>
        <v>0</v>
      </c>
    </row>
    <row r="47" spans="1:12" ht="25.5">
      <c r="A47" s="134" t="s">
        <v>78</v>
      </c>
      <c r="B47" s="135" t="s">
        <v>151</v>
      </c>
      <c r="C47" s="134" t="s">
        <v>59</v>
      </c>
      <c r="D47" s="134" t="s">
        <v>152</v>
      </c>
      <c r="E47" s="136" t="s">
        <v>60</v>
      </c>
      <c r="F47" s="135">
        <v>1</v>
      </c>
      <c r="G47" s="221"/>
      <c r="H47" s="137">
        <f>TRUNC(G47*(1+'BDI '!$F$27),2)</f>
        <v>0</v>
      </c>
      <c r="I47" s="137">
        <f t="shared" ref="I47:I48" si="16">TRUNC(H47*F47,2)</f>
        <v>0</v>
      </c>
      <c r="J47" s="139" t="e">
        <f t="shared" si="7"/>
        <v>#DIV/0!</v>
      </c>
      <c r="L47" s="98">
        <f t="shared" si="1"/>
        <v>0</v>
      </c>
    </row>
    <row r="48" spans="1:12">
      <c r="A48" s="134" t="s">
        <v>170</v>
      </c>
      <c r="B48" s="135" t="s">
        <v>171</v>
      </c>
      <c r="C48" s="134" t="s">
        <v>56</v>
      </c>
      <c r="D48" s="134" t="s">
        <v>172</v>
      </c>
      <c r="E48" s="136" t="s">
        <v>83</v>
      </c>
      <c r="F48" s="135">
        <v>120</v>
      </c>
      <c r="G48" s="221"/>
      <c r="H48" s="137">
        <f>TRUNC(G48*(1+'BDI '!$F$27),2)</f>
        <v>0</v>
      </c>
      <c r="I48" s="137">
        <f t="shared" si="16"/>
        <v>0</v>
      </c>
      <c r="J48" s="139" t="e">
        <f t="shared" si="7"/>
        <v>#DIV/0!</v>
      </c>
      <c r="L48" s="98">
        <f t="shared" si="1"/>
        <v>0</v>
      </c>
    </row>
    <row r="49" spans="1:12">
      <c r="A49" s="117"/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2">
      <c r="A50" s="206"/>
      <c r="B50" s="206"/>
      <c r="C50" s="206"/>
      <c r="D50" s="118"/>
      <c r="E50" s="129"/>
      <c r="F50" s="207" t="s">
        <v>80</v>
      </c>
      <c r="G50" s="206"/>
      <c r="H50" s="208">
        <f>SUM(L10:L48)</f>
        <v>0</v>
      </c>
      <c r="I50" s="206"/>
      <c r="J50" s="206"/>
      <c r="L50" s="219">
        <f>SUM(L10:L49)</f>
        <v>0</v>
      </c>
    </row>
    <row r="51" spans="1:12">
      <c r="A51" s="206"/>
      <c r="B51" s="206"/>
      <c r="C51" s="206"/>
      <c r="D51" s="118"/>
      <c r="E51" s="129"/>
      <c r="F51" s="207" t="s">
        <v>81</v>
      </c>
      <c r="G51" s="206"/>
      <c r="H51" s="208">
        <f>H52-H50</f>
        <v>0</v>
      </c>
      <c r="I51" s="206"/>
      <c r="J51" s="206"/>
    </row>
    <row r="52" spans="1:12">
      <c r="A52" s="206"/>
      <c r="B52" s="206"/>
      <c r="C52" s="206"/>
      <c r="D52" s="118"/>
      <c r="E52" s="129"/>
      <c r="F52" s="207" t="s">
        <v>82</v>
      </c>
      <c r="G52" s="206"/>
      <c r="H52" s="208">
        <f>I46+I44+I16+I8</f>
        <v>0</v>
      </c>
      <c r="I52" s="206"/>
      <c r="J52" s="206"/>
    </row>
  </sheetData>
  <mergeCells count="17">
    <mergeCell ref="A6:J6"/>
    <mergeCell ref="E1:F1"/>
    <mergeCell ref="G1:H1"/>
    <mergeCell ref="I1:J1"/>
    <mergeCell ref="E4:F4"/>
    <mergeCell ref="G4:H4"/>
    <mergeCell ref="I4:J4"/>
    <mergeCell ref="C1:D1"/>
    <mergeCell ref="A52:C52"/>
    <mergeCell ref="F52:G52"/>
    <mergeCell ref="H52:J52"/>
    <mergeCell ref="A50:C50"/>
    <mergeCell ref="F50:G50"/>
    <mergeCell ref="H50:J50"/>
    <mergeCell ref="A51:C51"/>
    <mergeCell ref="F51:G51"/>
    <mergeCell ref="H51:J51"/>
  </mergeCells>
  <phoneticPr fontId="29" type="noConversion"/>
  <pageMargins left="0.5" right="0.5" top="1" bottom="1" header="0.5" footer="0.5"/>
  <pageSetup paperSize="9" scale="43" fitToHeight="0" orientation="portrait" r:id="rId1"/>
  <headerFooter>
    <oddHeader>&amp;L &amp;C &amp;R</oddHeader>
    <oddFooter>&amp;L &amp;C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CAPA</vt:lpstr>
      <vt:lpstr>BDI </vt:lpstr>
      <vt:lpstr>Resumo Orçamento</vt:lpstr>
      <vt:lpstr>Cronograma físico financeiro</vt:lpstr>
      <vt:lpstr>Orçamento Sintético</vt:lpstr>
      <vt:lpstr>'BDI '!Area_de_impressao</vt:lpstr>
      <vt:lpstr>CAPA!Area_de_impressao</vt:lpstr>
      <vt:lpstr>'Cronograma físico financeiro'!Area_de_impressao</vt:lpstr>
      <vt:lpstr>'Orçamento Sintético'!Area_de_impressao</vt:lpstr>
      <vt:lpstr>'Resumo Orçamento'!Area_de_impressao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Felipe Oliveira</dc:creator>
  <dc:description/>
  <cp:lastModifiedBy>Jefferson Alves</cp:lastModifiedBy>
  <cp:revision>93</cp:revision>
  <cp:lastPrinted>2023-07-11T21:51:24Z</cp:lastPrinted>
  <dcterms:created xsi:type="dcterms:W3CDTF">2015-06-05T18:19:34Z</dcterms:created>
  <dcterms:modified xsi:type="dcterms:W3CDTF">2023-07-12T16:53:15Z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