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625344105\Documents\0.Reforma banheiros comandante-geral e subcomandante-geral\Arquivos Processo SEI\Editáveis\NÃO DESONERADO\"/>
    </mc:Choice>
  </mc:AlternateContent>
  <xr:revisionPtr revIDLastSave="0" documentId="13_ncr:1_{14CC44C4-F077-490A-8579-EF7F79339B4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rientações" sheetId="5" r:id="rId1"/>
    <sheet name="Resumo" sheetId="3" r:id="rId2"/>
    <sheet name="BDI" sheetId="4" r:id="rId3"/>
    <sheet name="Orçamento sintético modelo" sheetId="2" r:id="rId4"/>
    <sheet name="Cronograma físico-financeiro" sheetId="1" r:id="rId5"/>
  </sheets>
  <definedNames>
    <definedName name="_xlnm._FilterDatabase" localSheetId="4" hidden="1">'Cronograma físico-financeiro'!$A$4:$F$344</definedName>
    <definedName name="_xlnm.Print_Area" localSheetId="2">BDI!$A$1:$M$41</definedName>
    <definedName name="_xlnm.Print_Area" localSheetId="4">'Cronograma físico-financeiro'!$A$1:$F$348</definedName>
    <definedName name="_xlnm.Print_Area" localSheetId="3">'Orçamento sintético modelo'!$A$1:$I$178</definedName>
    <definedName name="_xlnm.Print_Area" localSheetId="1">Resumo!$A$1:$K$17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4" l="1"/>
  <c r="M24" i="4" s="1"/>
  <c r="D24" i="4"/>
  <c r="F24" i="4" s="1"/>
  <c r="K21" i="4"/>
  <c r="M21" i="4" s="1"/>
  <c r="D21" i="4"/>
  <c r="F21" i="4" s="1"/>
  <c r="K15" i="4"/>
  <c r="M15" i="4" s="1"/>
  <c r="D15" i="4"/>
  <c r="F15" i="4" s="1"/>
  <c r="K12" i="4"/>
  <c r="M12" i="4" s="1"/>
  <c r="D12" i="4"/>
  <c r="F12" i="4" s="1"/>
  <c r="M26" i="4" l="1"/>
  <c r="M3" i="4" s="1"/>
  <c r="H2" i="2" s="1"/>
  <c r="H172" i="2" s="1"/>
  <c r="I172" i="2" s="1"/>
  <c r="C340" i="1" s="1"/>
  <c r="F26" i="4"/>
  <c r="F3" i="4" s="1"/>
  <c r="C339" i="1"/>
  <c r="C337" i="1"/>
  <c r="C335" i="1"/>
  <c r="C333" i="1"/>
  <c r="C329" i="1"/>
  <c r="C325" i="1"/>
  <c r="C323" i="1"/>
  <c r="C321" i="1"/>
  <c r="C319" i="1"/>
  <c r="C317" i="1"/>
  <c r="C315" i="1"/>
  <c r="C313" i="1"/>
  <c r="C311" i="1"/>
  <c r="C307" i="1"/>
  <c r="C305" i="1"/>
  <c r="C303" i="1"/>
  <c r="C301" i="1"/>
  <c r="C299" i="1"/>
  <c r="C297" i="1"/>
  <c r="C295" i="1"/>
  <c r="C293" i="1"/>
  <c r="C289" i="1"/>
  <c r="C287" i="1"/>
  <c r="C283" i="1"/>
  <c r="C281" i="1"/>
  <c r="C279" i="1"/>
  <c r="C277" i="1"/>
  <c r="C275" i="1"/>
  <c r="C273" i="1"/>
  <c r="C271" i="1"/>
  <c r="C269" i="1"/>
  <c r="C267" i="1"/>
  <c r="C263" i="1"/>
  <c r="C261" i="1"/>
  <c r="C259" i="1"/>
  <c r="C257" i="1"/>
  <c r="C255" i="1"/>
  <c r="C247" i="1"/>
  <c r="C245" i="1"/>
  <c r="C243" i="1"/>
  <c r="C239" i="1"/>
  <c r="C237" i="1"/>
  <c r="C233" i="1"/>
  <c r="C231" i="1"/>
  <c r="C229" i="1"/>
  <c r="C227" i="1"/>
  <c r="C225" i="1"/>
  <c r="C223" i="1"/>
  <c r="C221" i="1"/>
  <c r="C219" i="1"/>
  <c r="C217" i="1"/>
  <c r="C215" i="1"/>
  <c r="C213" i="1"/>
  <c r="C211" i="1"/>
  <c r="C209" i="1"/>
  <c r="C207" i="1"/>
  <c r="C203" i="1"/>
  <c r="C201" i="1"/>
  <c r="C199" i="1"/>
  <c r="C197" i="1"/>
  <c r="C195" i="1"/>
  <c r="C193" i="1"/>
  <c r="C191" i="1"/>
  <c r="C189" i="1"/>
  <c r="C187" i="1"/>
  <c r="C185" i="1"/>
  <c r="C179" i="1"/>
  <c r="C175" i="1"/>
  <c r="C173" i="1"/>
  <c r="C169" i="1"/>
  <c r="C167" i="1"/>
  <c r="C165" i="1"/>
  <c r="C163" i="1"/>
  <c r="C161" i="1"/>
  <c r="C159" i="1"/>
  <c r="C157" i="1"/>
  <c r="C155" i="1"/>
  <c r="C151" i="1"/>
  <c r="C149" i="1"/>
  <c r="C147" i="1"/>
  <c r="C145" i="1"/>
  <c r="C143" i="1"/>
  <c r="C141" i="1"/>
  <c r="C139" i="1"/>
  <c r="C137" i="1"/>
  <c r="C131" i="1"/>
  <c r="C129" i="1"/>
  <c r="C127" i="1"/>
  <c r="C125" i="1"/>
  <c r="C123" i="1"/>
  <c r="C119" i="1"/>
  <c r="C117" i="1"/>
  <c r="C113" i="1"/>
  <c r="C111" i="1"/>
  <c r="C109" i="1"/>
  <c r="C105" i="1"/>
  <c r="C103" i="1"/>
  <c r="C99" i="1"/>
  <c r="C97" i="1"/>
  <c r="C93" i="1"/>
  <c r="C91" i="1"/>
  <c r="C85" i="1"/>
  <c r="C83" i="1"/>
  <c r="C79" i="1"/>
  <c r="C75" i="1"/>
  <c r="C73" i="1"/>
  <c r="C67" i="1"/>
  <c r="C61" i="1"/>
  <c r="C63" i="1"/>
  <c r="C55" i="1"/>
  <c r="C53" i="1"/>
  <c r="C51" i="1"/>
  <c r="C49" i="1"/>
  <c r="C47" i="1"/>
  <c r="C45" i="1"/>
  <c r="C43" i="1"/>
  <c r="C41" i="1"/>
  <c r="C39" i="1"/>
  <c r="C37" i="1"/>
  <c r="C35" i="1"/>
  <c r="C33" i="1"/>
  <c r="C31" i="1"/>
  <c r="C27" i="1"/>
  <c r="C23" i="1"/>
  <c r="H168" i="2"/>
  <c r="H166" i="2"/>
  <c r="H157" i="2"/>
  <c r="H148" i="2"/>
  <c r="H145" i="2"/>
  <c r="H135" i="2"/>
  <c r="H128" i="2"/>
  <c r="H127" i="2"/>
  <c r="H123" i="2"/>
  <c r="H105" i="2"/>
  <c r="H94" i="2"/>
  <c r="H93" i="2"/>
  <c r="H91" i="2"/>
  <c r="H88" i="2"/>
  <c r="H70" i="2"/>
  <c r="H69" i="2"/>
  <c r="H63" i="2"/>
  <c r="H60" i="2"/>
  <c r="H56" i="2"/>
  <c r="H53" i="2"/>
  <c r="H50" i="2"/>
  <c r="H47" i="2"/>
  <c r="H46" i="2"/>
  <c r="H43" i="2"/>
  <c r="H41" i="2"/>
  <c r="H38" i="2"/>
  <c r="H37" i="2"/>
  <c r="H35" i="2"/>
  <c r="H32" i="2"/>
  <c r="H31" i="2"/>
  <c r="H17" i="2"/>
  <c r="H15" i="2"/>
  <c r="H13" i="2"/>
  <c r="H10" i="2"/>
  <c r="I148" i="2"/>
  <c r="I145" i="2"/>
  <c r="I135" i="2"/>
  <c r="I128" i="2"/>
  <c r="I123" i="2"/>
  <c r="I105" i="2"/>
  <c r="I94" i="2"/>
  <c r="I91" i="2"/>
  <c r="I88" i="2"/>
  <c r="I70" i="2"/>
  <c r="I69" i="2"/>
  <c r="I63" i="2"/>
  <c r="I60" i="2"/>
  <c r="I56" i="2"/>
  <c r="I53" i="2"/>
  <c r="I50" i="2"/>
  <c r="I47" i="2"/>
  <c r="I46" i="2"/>
  <c r="I43" i="2"/>
  <c r="I41" i="2"/>
  <c r="I38" i="2"/>
  <c r="I37" i="2"/>
  <c r="I35" i="2"/>
  <c r="I32" i="2"/>
  <c r="I15" i="2"/>
  <c r="I13" i="2"/>
  <c r="I10" i="2"/>
  <c r="C19" i="1"/>
  <c r="C17" i="1"/>
  <c r="C13" i="1"/>
  <c r="C11" i="1"/>
  <c r="C9" i="1"/>
  <c r="H169" i="2" l="1"/>
  <c r="I169" i="2" s="1"/>
  <c r="C334" i="1" s="1"/>
  <c r="D334" i="1" s="1"/>
  <c r="H170" i="2"/>
  <c r="I170" i="2" s="1"/>
  <c r="C336" i="1" s="1"/>
  <c r="F336" i="1" s="1"/>
  <c r="H171" i="2"/>
  <c r="I171" i="2" s="1"/>
  <c r="C338" i="1" s="1"/>
  <c r="E338" i="1" s="1"/>
  <c r="F2" i="3"/>
  <c r="D2" i="1"/>
  <c r="G2" i="2"/>
  <c r="F340" i="1"/>
  <c r="E340" i="1"/>
  <c r="D340" i="1"/>
  <c r="E336" i="1"/>
  <c r="F334" i="1" l="1"/>
  <c r="D336" i="1"/>
  <c r="I168" i="2"/>
  <c r="E334" i="1"/>
  <c r="E332" i="1" s="1"/>
  <c r="D338" i="1"/>
  <c r="F338" i="1"/>
  <c r="H162" i="2"/>
  <c r="I162" i="2" s="1"/>
  <c r="C320" i="1" s="1"/>
  <c r="H158" i="2"/>
  <c r="I158" i="2" s="1"/>
  <c r="H154" i="2"/>
  <c r="I154" i="2" s="1"/>
  <c r="C304" i="1" s="1"/>
  <c r="H150" i="2"/>
  <c r="I150" i="2" s="1"/>
  <c r="C296" i="1" s="1"/>
  <c r="H146" i="2"/>
  <c r="I146" i="2" s="1"/>
  <c r="C288" i="1" s="1"/>
  <c r="H142" i="2"/>
  <c r="I142" i="2" s="1"/>
  <c r="C280" i="1" s="1"/>
  <c r="H138" i="2"/>
  <c r="I138" i="2" s="1"/>
  <c r="C272" i="1" s="1"/>
  <c r="H134" i="2"/>
  <c r="I134" i="2" s="1"/>
  <c r="C264" i="1" s="1"/>
  <c r="H130" i="2"/>
  <c r="I130" i="2" s="1"/>
  <c r="C256" i="1" s="1"/>
  <c r="H126" i="2"/>
  <c r="I126" i="2" s="1"/>
  <c r="C248" i="1" s="1"/>
  <c r="H122" i="2"/>
  <c r="I122" i="2" s="1"/>
  <c r="C240" i="1" s="1"/>
  <c r="H118" i="2"/>
  <c r="I118" i="2" s="1"/>
  <c r="C232" i="1" s="1"/>
  <c r="H114" i="2"/>
  <c r="I114" i="2" s="1"/>
  <c r="C224" i="1" s="1"/>
  <c r="H110" i="2"/>
  <c r="I110" i="2" s="1"/>
  <c r="C216" i="1" s="1"/>
  <c r="H106" i="2"/>
  <c r="I106" i="2" s="1"/>
  <c r="C208" i="1" s="1"/>
  <c r="H102" i="2"/>
  <c r="I102" i="2" s="1"/>
  <c r="C200" i="1" s="1"/>
  <c r="H98" i="2"/>
  <c r="I98" i="2" s="1"/>
  <c r="C192" i="1" s="1"/>
  <c r="H90" i="2"/>
  <c r="I90" i="2" s="1"/>
  <c r="C176" i="1" s="1"/>
  <c r="H86" i="2"/>
  <c r="I86" i="2" s="1"/>
  <c r="C168" i="1" s="1"/>
  <c r="H82" i="2"/>
  <c r="I82" i="2" s="1"/>
  <c r="C160" i="1" s="1"/>
  <c r="H78" i="2"/>
  <c r="I78" i="2" s="1"/>
  <c r="C152" i="1" s="1"/>
  <c r="H74" i="2"/>
  <c r="I74" i="2" s="1"/>
  <c r="C144" i="1" s="1"/>
  <c r="H66" i="2"/>
  <c r="I66" i="2" s="1"/>
  <c r="C128" i="1" s="1"/>
  <c r="H62" i="2"/>
  <c r="I62" i="2" s="1"/>
  <c r="C120" i="1" s="1"/>
  <c r="H58" i="2"/>
  <c r="I58" i="2" s="1"/>
  <c r="C112" i="1" s="1"/>
  <c r="H54" i="2"/>
  <c r="I54" i="2" s="1"/>
  <c r="C104" i="1" s="1"/>
  <c r="H42" i="2"/>
  <c r="I42" i="2" s="1"/>
  <c r="C80" i="1" s="1"/>
  <c r="H34" i="2"/>
  <c r="I34" i="2" s="1"/>
  <c r="C64" i="1" s="1"/>
  <c r="H30" i="2"/>
  <c r="I30" i="2" s="1"/>
  <c r="C56" i="1" s="1"/>
  <c r="H26" i="2"/>
  <c r="I26" i="2" s="1"/>
  <c r="C48" i="1" s="1"/>
  <c r="H22" i="2"/>
  <c r="I22" i="2" s="1"/>
  <c r="C40" i="1" s="1"/>
  <c r="H18" i="2"/>
  <c r="I18" i="2" s="1"/>
  <c r="H14" i="2"/>
  <c r="I14" i="2" s="1"/>
  <c r="C24" i="1" s="1"/>
  <c r="H164" i="2"/>
  <c r="I164" i="2" s="1"/>
  <c r="C324" i="1" s="1"/>
  <c r="H160" i="2"/>
  <c r="I160" i="2" s="1"/>
  <c r="C316" i="1" s="1"/>
  <c r="H156" i="2"/>
  <c r="I156" i="2" s="1"/>
  <c r="C308" i="1" s="1"/>
  <c r="H152" i="2"/>
  <c r="I152" i="2" s="1"/>
  <c r="C300" i="1" s="1"/>
  <c r="H144" i="2"/>
  <c r="I144" i="2" s="1"/>
  <c r="C284" i="1" s="1"/>
  <c r="H140" i="2"/>
  <c r="I140" i="2" s="1"/>
  <c r="C276" i="1" s="1"/>
  <c r="H136" i="2"/>
  <c r="I136" i="2" s="1"/>
  <c r="C268" i="1" s="1"/>
  <c r="H132" i="2"/>
  <c r="I132" i="2" s="1"/>
  <c r="C260" i="1" s="1"/>
  <c r="H124" i="2"/>
  <c r="I124" i="2" s="1"/>
  <c r="C244" i="1" s="1"/>
  <c r="H120" i="2"/>
  <c r="I120" i="2" s="1"/>
  <c r="C236" i="1" s="1"/>
  <c r="H116" i="2"/>
  <c r="I116" i="2" s="1"/>
  <c r="C228" i="1" s="1"/>
  <c r="H112" i="2"/>
  <c r="I112" i="2" s="1"/>
  <c r="C220" i="1" s="1"/>
  <c r="H108" i="2"/>
  <c r="I108" i="2" s="1"/>
  <c r="C212" i="1" s="1"/>
  <c r="H104" i="2"/>
  <c r="I104" i="2" s="1"/>
  <c r="C204" i="1" s="1"/>
  <c r="H100" i="2"/>
  <c r="I100" i="2" s="1"/>
  <c r="C196" i="1" s="1"/>
  <c r="H96" i="2"/>
  <c r="I96" i="2" s="1"/>
  <c r="C188" i="1" s="1"/>
  <c r="H92" i="2"/>
  <c r="I92" i="2" s="1"/>
  <c r="C180" i="1" s="1"/>
  <c r="H84" i="2"/>
  <c r="I84" i="2" s="1"/>
  <c r="C164" i="1" s="1"/>
  <c r="H80" i="2"/>
  <c r="I80" i="2" s="1"/>
  <c r="C156" i="1" s="1"/>
  <c r="H76" i="2"/>
  <c r="I76" i="2" s="1"/>
  <c r="C148" i="1" s="1"/>
  <c r="H72" i="2"/>
  <c r="I72" i="2" s="1"/>
  <c r="C140" i="1" s="1"/>
  <c r="H68" i="2"/>
  <c r="I68" i="2" s="1"/>
  <c r="C132" i="1" s="1"/>
  <c r="H64" i="2"/>
  <c r="I64" i="2" s="1"/>
  <c r="C124" i="1" s="1"/>
  <c r="H52" i="2"/>
  <c r="I52" i="2" s="1"/>
  <c r="C100" i="1" s="1"/>
  <c r="H48" i="2"/>
  <c r="I48" i="2" s="1"/>
  <c r="C92" i="1" s="1"/>
  <c r="H44" i="2"/>
  <c r="I44" i="2" s="1"/>
  <c r="C84" i="1" s="1"/>
  <c r="H40" i="2"/>
  <c r="I40" i="2" s="1"/>
  <c r="C76" i="1" s="1"/>
  <c r="H36" i="2"/>
  <c r="I36" i="2" s="1"/>
  <c r="C68" i="1" s="1"/>
  <c r="H28" i="2"/>
  <c r="I28" i="2" s="1"/>
  <c r="C52" i="1" s="1"/>
  <c r="H24" i="2"/>
  <c r="I24" i="2" s="1"/>
  <c r="C44" i="1" s="1"/>
  <c r="H16" i="2"/>
  <c r="I16" i="2" s="1"/>
  <c r="C28" i="1" s="1"/>
  <c r="H12" i="2"/>
  <c r="I12" i="2" s="1"/>
  <c r="C20" i="1" s="1"/>
  <c r="H165" i="2"/>
  <c r="I165" i="2" s="1"/>
  <c r="C326" i="1" s="1"/>
  <c r="H161" i="2"/>
  <c r="I161" i="2" s="1"/>
  <c r="C318" i="1" s="1"/>
  <c r="H153" i="2"/>
  <c r="I153" i="2" s="1"/>
  <c r="C302" i="1" s="1"/>
  <c r="H149" i="2"/>
  <c r="I149" i="2" s="1"/>
  <c r="C294" i="1" s="1"/>
  <c r="H141" i="2"/>
  <c r="I141" i="2" s="1"/>
  <c r="C278" i="1" s="1"/>
  <c r="H137" i="2"/>
  <c r="I137" i="2" s="1"/>
  <c r="C270" i="1" s="1"/>
  <c r="H133" i="2"/>
  <c r="I133" i="2" s="1"/>
  <c r="C262" i="1" s="1"/>
  <c r="H129" i="2"/>
  <c r="I129" i="2" s="1"/>
  <c r="H125" i="2"/>
  <c r="I125" i="2" s="1"/>
  <c r="C246" i="1" s="1"/>
  <c r="H121" i="2"/>
  <c r="I121" i="2" s="1"/>
  <c r="C238" i="1" s="1"/>
  <c r="H117" i="2"/>
  <c r="I117" i="2" s="1"/>
  <c r="C230" i="1" s="1"/>
  <c r="H113" i="2"/>
  <c r="I113" i="2" s="1"/>
  <c r="C222" i="1" s="1"/>
  <c r="H109" i="2"/>
  <c r="I109" i="2" s="1"/>
  <c r="C214" i="1" s="1"/>
  <c r="H101" i="2"/>
  <c r="I101" i="2" s="1"/>
  <c r="C198" i="1" s="1"/>
  <c r="H97" i="2"/>
  <c r="I97" i="2" s="1"/>
  <c r="C190" i="1" s="1"/>
  <c r="H89" i="2"/>
  <c r="I89" i="2" s="1"/>
  <c r="C174" i="1" s="1"/>
  <c r="H85" i="2"/>
  <c r="I85" i="2" s="1"/>
  <c r="C166" i="1" s="1"/>
  <c r="H81" i="2"/>
  <c r="I81" i="2" s="1"/>
  <c r="C158" i="1" s="1"/>
  <c r="H77" i="2"/>
  <c r="I77" i="2" s="1"/>
  <c r="C150" i="1" s="1"/>
  <c r="H73" i="2"/>
  <c r="I73" i="2" s="1"/>
  <c r="C142" i="1" s="1"/>
  <c r="H65" i="2"/>
  <c r="I65" i="2" s="1"/>
  <c r="C126" i="1" s="1"/>
  <c r="H61" i="2"/>
  <c r="I61" i="2" s="1"/>
  <c r="C118" i="1" s="1"/>
  <c r="H57" i="2"/>
  <c r="I57" i="2" s="1"/>
  <c r="C110" i="1" s="1"/>
  <c r="H49" i="2"/>
  <c r="I49" i="2" s="1"/>
  <c r="C94" i="1" s="1"/>
  <c r="H45" i="2"/>
  <c r="I45" i="2" s="1"/>
  <c r="C86" i="1" s="1"/>
  <c r="H33" i="2"/>
  <c r="I33" i="2" s="1"/>
  <c r="H29" i="2"/>
  <c r="I29" i="2" s="1"/>
  <c r="C54" i="1" s="1"/>
  <c r="H25" i="2"/>
  <c r="I25" i="2" s="1"/>
  <c r="C46" i="1" s="1"/>
  <c r="H21" i="2"/>
  <c r="I21" i="2" s="1"/>
  <c r="C38" i="1" s="1"/>
  <c r="H9" i="2"/>
  <c r="I9" i="2" s="1"/>
  <c r="C14" i="1" s="1"/>
  <c r="H20" i="2"/>
  <c r="I20" i="2" s="1"/>
  <c r="C36" i="1" s="1"/>
  <c r="H8" i="2"/>
  <c r="I8" i="2" s="1"/>
  <c r="C12" i="1" s="1"/>
  <c r="H155" i="2"/>
  <c r="I155" i="2" s="1"/>
  <c r="C306" i="1" s="1"/>
  <c r="H131" i="2"/>
  <c r="I131" i="2" s="1"/>
  <c r="C258" i="1" s="1"/>
  <c r="H119" i="2"/>
  <c r="I119" i="2" s="1"/>
  <c r="C234" i="1" s="1"/>
  <c r="H87" i="2"/>
  <c r="I87" i="2" s="1"/>
  <c r="C170" i="1" s="1"/>
  <c r="H71" i="2"/>
  <c r="I71" i="2" s="1"/>
  <c r="C138" i="1" s="1"/>
  <c r="H55" i="2"/>
  <c r="I55" i="2" s="1"/>
  <c r="C106" i="1" s="1"/>
  <c r="H39" i="2"/>
  <c r="I39" i="2" s="1"/>
  <c r="C74" i="1" s="1"/>
  <c r="H19" i="2"/>
  <c r="I19" i="2" s="1"/>
  <c r="C34" i="1" s="1"/>
  <c r="H11" i="2"/>
  <c r="I11" i="2" s="1"/>
  <c r="C18" i="1" s="1"/>
  <c r="H139" i="2"/>
  <c r="I139" i="2" s="1"/>
  <c r="C274" i="1" s="1"/>
  <c r="H111" i="2"/>
  <c r="I111" i="2" s="1"/>
  <c r="C218" i="1" s="1"/>
  <c r="H99" i="2"/>
  <c r="I99" i="2" s="1"/>
  <c r="C194" i="1" s="1"/>
  <c r="H79" i="2"/>
  <c r="I79" i="2" s="1"/>
  <c r="C154" i="1" s="1"/>
  <c r="H59" i="2"/>
  <c r="I59" i="2" s="1"/>
  <c r="C114" i="1" s="1"/>
  <c r="H167" i="2"/>
  <c r="I167" i="2" s="1"/>
  <c r="H147" i="2"/>
  <c r="I147" i="2" s="1"/>
  <c r="C290" i="1" s="1"/>
  <c r="H107" i="2"/>
  <c r="I107" i="2" s="1"/>
  <c r="C210" i="1" s="1"/>
  <c r="H95" i="2"/>
  <c r="I95" i="2" s="1"/>
  <c r="H75" i="2"/>
  <c r="I75" i="2" s="1"/>
  <c r="C146" i="1" s="1"/>
  <c r="H67" i="2"/>
  <c r="I67" i="2" s="1"/>
  <c r="C130" i="1" s="1"/>
  <c r="H23" i="2"/>
  <c r="I23" i="2" s="1"/>
  <c r="C42" i="1" s="1"/>
  <c r="H163" i="2"/>
  <c r="I163" i="2" s="1"/>
  <c r="C322" i="1" s="1"/>
  <c r="H151" i="2"/>
  <c r="I151" i="2" s="1"/>
  <c r="C298" i="1" s="1"/>
  <c r="H143" i="2"/>
  <c r="I143" i="2" s="1"/>
  <c r="C282" i="1" s="1"/>
  <c r="H115" i="2"/>
  <c r="I115" i="2" s="1"/>
  <c r="C226" i="1" s="1"/>
  <c r="H103" i="2"/>
  <c r="I103" i="2" s="1"/>
  <c r="C202" i="1" s="1"/>
  <c r="H83" i="2"/>
  <c r="I83" i="2" s="1"/>
  <c r="C162" i="1" s="1"/>
  <c r="H159" i="2"/>
  <c r="I159" i="2" s="1"/>
  <c r="C314" i="1" s="1"/>
  <c r="H51" i="2"/>
  <c r="I51" i="2" s="1"/>
  <c r="C98" i="1" s="1"/>
  <c r="H27" i="2"/>
  <c r="I27" i="2" s="1"/>
  <c r="C50" i="1" s="1"/>
  <c r="H7" i="2"/>
  <c r="I7" i="2" s="1"/>
  <c r="C332" i="1"/>
  <c r="J12" i="3"/>
  <c r="D332" i="1"/>
  <c r="F332" i="1"/>
  <c r="C153" i="1"/>
  <c r="C235" i="1"/>
  <c r="C253" i="1"/>
  <c r="F298" i="1" l="1"/>
  <c r="D298" i="1"/>
  <c r="E298" i="1"/>
  <c r="D218" i="1"/>
  <c r="F218" i="1"/>
  <c r="E218" i="1"/>
  <c r="E74" i="1"/>
  <c r="D74" i="1"/>
  <c r="F74" i="1"/>
  <c r="E36" i="1"/>
  <c r="F36" i="1"/>
  <c r="D36" i="1"/>
  <c r="F150" i="1"/>
  <c r="E150" i="1"/>
  <c r="D150" i="1"/>
  <c r="E230" i="1"/>
  <c r="D230" i="1"/>
  <c r="F230" i="1"/>
  <c r="E262" i="1"/>
  <c r="D262" i="1"/>
  <c r="F262" i="1"/>
  <c r="F28" i="1"/>
  <c r="D28" i="1"/>
  <c r="E28" i="1"/>
  <c r="E124" i="1"/>
  <c r="D124" i="1"/>
  <c r="F124" i="1"/>
  <c r="D228" i="1"/>
  <c r="F228" i="1"/>
  <c r="E228" i="1"/>
  <c r="E308" i="1"/>
  <c r="D308" i="1"/>
  <c r="F308" i="1"/>
  <c r="C32" i="1"/>
  <c r="I17" i="2"/>
  <c r="F120" i="1"/>
  <c r="E120" i="1"/>
  <c r="D120" i="1"/>
  <c r="F200" i="1"/>
  <c r="E200" i="1"/>
  <c r="D200" i="1"/>
  <c r="F264" i="1"/>
  <c r="E264" i="1"/>
  <c r="D264" i="1"/>
  <c r="D322" i="1"/>
  <c r="F322" i="1"/>
  <c r="E322" i="1"/>
  <c r="D114" i="1"/>
  <c r="E114" i="1"/>
  <c r="F114" i="1"/>
  <c r="D258" i="1"/>
  <c r="F258" i="1"/>
  <c r="E258" i="1"/>
  <c r="C62" i="1"/>
  <c r="I31" i="2"/>
  <c r="E238" i="1"/>
  <c r="F238" i="1"/>
  <c r="D238" i="1"/>
  <c r="C10" i="1"/>
  <c r="I5" i="2"/>
  <c r="D162" i="1"/>
  <c r="F162" i="1"/>
  <c r="E162" i="1"/>
  <c r="D146" i="1"/>
  <c r="E146" i="1"/>
  <c r="F146" i="1"/>
  <c r="I166" i="2"/>
  <c r="C330" i="1"/>
  <c r="F234" i="1"/>
  <c r="E234" i="1"/>
  <c r="D234" i="1"/>
  <c r="F54" i="1"/>
  <c r="D54" i="1"/>
  <c r="E54" i="1"/>
  <c r="E110" i="1"/>
  <c r="F110" i="1"/>
  <c r="D110" i="1"/>
  <c r="E190" i="1"/>
  <c r="F190" i="1"/>
  <c r="D190" i="1"/>
  <c r="F302" i="1"/>
  <c r="E302" i="1"/>
  <c r="D302" i="1"/>
  <c r="E76" i="1"/>
  <c r="D76" i="1"/>
  <c r="F76" i="1"/>
  <c r="E156" i="1"/>
  <c r="D156" i="1"/>
  <c r="F156" i="1"/>
  <c r="D196" i="1"/>
  <c r="E196" i="1"/>
  <c r="F196" i="1"/>
  <c r="D268" i="1"/>
  <c r="F268" i="1"/>
  <c r="E268" i="1"/>
  <c r="E64" i="1"/>
  <c r="D64" i="1"/>
  <c r="F64" i="1"/>
  <c r="F160" i="1"/>
  <c r="E160" i="1"/>
  <c r="D160" i="1"/>
  <c r="E232" i="1"/>
  <c r="D232" i="1"/>
  <c r="F232" i="1"/>
  <c r="D296" i="1"/>
  <c r="F296" i="1"/>
  <c r="E296" i="1"/>
  <c r="D50" i="1"/>
  <c r="E50" i="1"/>
  <c r="F50" i="1"/>
  <c r="F202" i="1"/>
  <c r="D202" i="1"/>
  <c r="E202" i="1"/>
  <c r="C186" i="1"/>
  <c r="I93" i="2"/>
  <c r="D274" i="1"/>
  <c r="F274" i="1"/>
  <c r="E274" i="1"/>
  <c r="D106" i="1"/>
  <c r="F106" i="1"/>
  <c r="E106" i="1"/>
  <c r="E14" i="1"/>
  <c r="F14" i="1"/>
  <c r="D14" i="1"/>
  <c r="F118" i="1"/>
  <c r="D118" i="1"/>
  <c r="E118" i="1"/>
  <c r="F158" i="1"/>
  <c r="E158" i="1"/>
  <c r="D158" i="1"/>
  <c r="E198" i="1"/>
  <c r="F198" i="1"/>
  <c r="D198" i="1"/>
  <c r="E270" i="1"/>
  <c r="D270" i="1"/>
  <c r="F270" i="1"/>
  <c r="E318" i="1"/>
  <c r="F318" i="1"/>
  <c r="D318" i="1"/>
  <c r="E44" i="1"/>
  <c r="F44" i="1"/>
  <c r="D44" i="1"/>
  <c r="F84" i="1"/>
  <c r="E84" i="1"/>
  <c r="D84" i="1"/>
  <c r="F132" i="1"/>
  <c r="E132" i="1"/>
  <c r="D132" i="1"/>
  <c r="E164" i="1"/>
  <c r="D164" i="1"/>
  <c r="F164" i="1"/>
  <c r="E204" i="1"/>
  <c r="D204" i="1"/>
  <c r="F204" i="1"/>
  <c r="F236" i="1"/>
  <c r="E236" i="1"/>
  <c r="D236" i="1"/>
  <c r="F276" i="1"/>
  <c r="D276" i="1"/>
  <c r="E276" i="1"/>
  <c r="E316" i="1"/>
  <c r="D316" i="1"/>
  <c r="F316" i="1"/>
  <c r="F40" i="1"/>
  <c r="D40" i="1"/>
  <c r="E40" i="1"/>
  <c r="E80" i="1"/>
  <c r="D80" i="1"/>
  <c r="F80" i="1"/>
  <c r="E128" i="1"/>
  <c r="D128" i="1"/>
  <c r="F128" i="1"/>
  <c r="F168" i="1"/>
  <c r="E168" i="1"/>
  <c r="D168" i="1"/>
  <c r="F208" i="1"/>
  <c r="E208" i="1"/>
  <c r="D208" i="1"/>
  <c r="D240" i="1"/>
  <c r="E240" i="1"/>
  <c r="F240" i="1"/>
  <c r="F272" i="1"/>
  <c r="E272" i="1"/>
  <c r="D272" i="1"/>
  <c r="D304" i="1"/>
  <c r="F304" i="1"/>
  <c r="E304" i="1"/>
  <c r="F98" i="1"/>
  <c r="E98" i="1"/>
  <c r="D98" i="1"/>
  <c r="F226" i="1"/>
  <c r="E226" i="1"/>
  <c r="D226" i="1"/>
  <c r="D42" i="1"/>
  <c r="F42" i="1"/>
  <c r="E42" i="1"/>
  <c r="F210" i="1"/>
  <c r="E210" i="1"/>
  <c r="D210" i="1"/>
  <c r="D154" i="1"/>
  <c r="F154" i="1"/>
  <c r="E154" i="1"/>
  <c r="F18" i="1"/>
  <c r="E18" i="1"/>
  <c r="D18" i="1"/>
  <c r="D138" i="1"/>
  <c r="E138" i="1"/>
  <c r="F138" i="1"/>
  <c r="E306" i="1"/>
  <c r="D306" i="1"/>
  <c r="F306" i="1"/>
  <c r="F38" i="1"/>
  <c r="E38" i="1"/>
  <c r="D38" i="1"/>
  <c r="F86" i="1"/>
  <c r="D86" i="1"/>
  <c r="E86" i="1"/>
  <c r="E126" i="1"/>
  <c r="D126" i="1"/>
  <c r="F126" i="1"/>
  <c r="F166" i="1"/>
  <c r="E166" i="1"/>
  <c r="D166" i="1"/>
  <c r="D214" i="1"/>
  <c r="F214" i="1"/>
  <c r="E214" i="1"/>
  <c r="F246" i="1"/>
  <c r="E246" i="1"/>
  <c r="D246" i="1"/>
  <c r="E278" i="1"/>
  <c r="D278" i="1"/>
  <c r="F278" i="1"/>
  <c r="E326" i="1"/>
  <c r="D326" i="1"/>
  <c r="F326" i="1"/>
  <c r="E52" i="1"/>
  <c r="F52" i="1"/>
  <c r="D52" i="1"/>
  <c r="D92" i="1"/>
  <c r="E92" i="1"/>
  <c r="F92" i="1"/>
  <c r="F140" i="1"/>
  <c r="D140" i="1"/>
  <c r="E140" i="1"/>
  <c r="D180" i="1"/>
  <c r="F180" i="1"/>
  <c r="E180" i="1"/>
  <c r="D212" i="1"/>
  <c r="F212" i="1"/>
  <c r="E212" i="1"/>
  <c r="F244" i="1"/>
  <c r="E244" i="1"/>
  <c r="D244" i="1"/>
  <c r="F284" i="1"/>
  <c r="E284" i="1"/>
  <c r="D284" i="1"/>
  <c r="D324" i="1"/>
  <c r="F324" i="1"/>
  <c r="E324" i="1"/>
  <c r="F48" i="1"/>
  <c r="D48" i="1"/>
  <c r="E48" i="1"/>
  <c r="D104" i="1"/>
  <c r="E104" i="1"/>
  <c r="F104" i="1"/>
  <c r="F144" i="1"/>
  <c r="E144" i="1"/>
  <c r="D144" i="1"/>
  <c r="F176" i="1"/>
  <c r="E176" i="1"/>
  <c r="D176" i="1"/>
  <c r="F216" i="1"/>
  <c r="E216" i="1"/>
  <c r="D216" i="1"/>
  <c r="D248" i="1"/>
  <c r="E248" i="1"/>
  <c r="F248" i="1"/>
  <c r="F280" i="1"/>
  <c r="E280" i="1"/>
  <c r="D280" i="1"/>
  <c r="C312" i="1"/>
  <c r="I157" i="2"/>
  <c r="D314" i="1"/>
  <c r="F314" i="1"/>
  <c r="E314" i="1"/>
  <c r="E282" i="1"/>
  <c r="D282" i="1"/>
  <c r="F282" i="1"/>
  <c r="F130" i="1"/>
  <c r="E130" i="1"/>
  <c r="D130" i="1"/>
  <c r="E290" i="1"/>
  <c r="F290" i="1"/>
  <c r="D290" i="1"/>
  <c r="D194" i="1"/>
  <c r="F194" i="1"/>
  <c r="E194" i="1"/>
  <c r="D34" i="1"/>
  <c r="F34" i="1"/>
  <c r="E34" i="1"/>
  <c r="D170" i="1"/>
  <c r="F170" i="1"/>
  <c r="E170" i="1"/>
  <c r="D12" i="1"/>
  <c r="E12" i="1"/>
  <c r="F12" i="1"/>
  <c r="F46" i="1"/>
  <c r="D46" i="1"/>
  <c r="E46" i="1"/>
  <c r="F94" i="1"/>
  <c r="E94" i="1"/>
  <c r="D94" i="1"/>
  <c r="F142" i="1"/>
  <c r="E142" i="1"/>
  <c r="D142" i="1"/>
  <c r="D174" i="1"/>
  <c r="F174" i="1"/>
  <c r="E174" i="1"/>
  <c r="F222" i="1"/>
  <c r="E222" i="1"/>
  <c r="D222" i="1"/>
  <c r="C254" i="1"/>
  <c r="I127" i="2"/>
  <c r="F294" i="1"/>
  <c r="E294" i="1"/>
  <c r="D294" i="1"/>
  <c r="D20" i="1"/>
  <c r="F20" i="1"/>
  <c r="E20" i="1"/>
  <c r="F68" i="1"/>
  <c r="E68" i="1"/>
  <c r="D68" i="1"/>
  <c r="F100" i="1"/>
  <c r="E100" i="1"/>
  <c r="D100" i="1"/>
  <c r="D148" i="1"/>
  <c r="F148" i="1"/>
  <c r="E148" i="1"/>
  <c r="E188" i="1"/>
  <c r="F188" i="1"/>
  <c r="D188" i="1"/>
  <c r="D220" i="1"/>
  <c r="F220" i="1"/>
  <c r="E220" i="1"/>
  <c r="E260" i="1"/>
  <c r="D260" i="1"/>
  <c r="F260" i="1"/>
  <c r="F300" i="1"/>
  <c r="E300" i="1"/>
  <c r="D300" i="1"/>
  <c r="E24" i="1"/>
  <c r="F24" i="1"/>
  <c r="D24" i="1"/>
  <c r="D56" i="1"/>
  <c r="F56" i="1"/>
  <c r="E56" i="1"/>
  <c r="D112" i="1"/>
  <c r="F112" i="1"/>
  <c r="E112" i="1"/>
  <c r="D152" i="1"/>
  <c r="F152" i="1"/>
  <c r="E152" i="1"/>
  <c r="F192" i="1"/>
  <c r="E192" i="1"/>
  <c r="D192" i="1"/>
  <c r="E224" i="1"/>
  <c r="D224" i="1"/>
  <c r="F224" i="1"/>
  <c r="D256" i="1"/>
  <c r="F256" i="1"/>
  <c r="E256" i="1"/>
  <c r="E288" i="1"/>
  <c r="D288" i="1"/>
  <c r="F288" i="1"/>
  <c r="E320" i="1"/>
  <c r="D320" i="1"/>
  <c r="F320" i="1"/>
  <c r="F331" i="1"/>
  <c r="D331" i="1"/>
  <c r="C331" i="1" s="1"/>
  <c r="E331" i="1"/>
  <c r="F330" i="1" l="1"/>
  <c r="F328" i="1" s="1"/>
  <c r="D330" i="1"/>
  <c r="D328" i="1" s="1"/>
  <c r="E330" i="1"/>
  <c r="E328" i="1" s="1"/>
  <c r="C250" i="1"/>
  <c r="J9" i="3"/>
  <c r="J8" i="3"/>
  <c r="C182" i="1"/>
  <c r="C328" i="1"/>
  <c r="J11" i="3"/>
  <c r="I174" i="2"/>
  <c r="F10" i="1"/>
  <c r="F6" i="1" s="1"/>
  <c r="E10" i="1"/>
  <c r="E6" i="1" s="1"/>
  <c r="D10" i="1"/>
  <c r="D6" i="1" s="1"/>
  <c r="J7" i="3"/>
  <c r="C58" i="1"/>
  <c r="J6" i="3"/>
  <c r="C30" i="1"/>
  <c r="F254" i="1"/>
  <c r="F250" i="1" s="1"/>
  <c r="E254" i="1"/>
  <c r="E250" i="1" s="1"/>
  <c r="D254" i="1"/>
  <c r="D250" i="1" s="1"/>
  <c r="D249" i="1" s="1"/>
  <c r="C249" i="1" s="1"/>
  <c r="C310" i="1"/>
  <c r="J10" i="3"/>
  <c r="D186" i="1"/>
  <c r="D182" i="1" s="1"/>
  <c r="F186" i="1"/>
  <c r="F182" i="1" s="1"/>
  <c r="E186" i="1"/>
  <c r="E182" i="1" s="1"/>
  <c r="D62" i="1"/>
  <c r="D58" i="1" s="1"/>
  <c r="F62" i="1"/>
  <c r="F58" i="1" s="1"/>
  <c r="F57" i="1" s="1"/>
  <c r="E62" i="1"/>
  <c r="E58" i="1" s="1"/>
  <c r="F32" i="1"/>
  <c r="F30" i="1" s="1"/>
  <c r="F29" i="1" s="1"/>
  <c r="E32" i="1"/>
  <c r="E30" i="1" s="1"/>
  <c r="D32" i="1"/>
  <c r="D30" i="1" s="1"/>
  <c r="C6" i="1"/>
  <c r="J5" i="3"/>
  <c r="D312" i="1"/>
  <c r="D310" i="1" s="1"/>
  <c r="F312" i="1"/>
  <c r="F310" i="1" s="1"/>
  <c r="E312" i="1"/>
  <c r="E310" i="1" s="1"/>
  <c r="D181" i="1" l="1"/>
  <c r="C181" i="1" s="1"/>
  <c r="E181" i="1"/>
  <c r="E309" i="1"/>
  <c r="E57" i="1"/>
  <c r="F181" i="1"/>
  <c r="F309" i="1"/>
  <c r="D29" i="1"/>
  <c r="C29" i="1" s="1"/>
  <c r="E249" i="1"/>
  <c r="F5" i="1"/>
  <c r="E327" i="1"/>
  <c r="E342" i="1"/>
  <c r="E341" i="1" s="1"/>
  <c r="D309" i="1"/>
  <c r="C309" i="1" s="1"/>
  <c r="E29" i="1"/>
  <c r="D57" i="1"/>
  <c r="C57" i="1" s="1"/>
  <c r="F249" i="1"/>
  <c r="D327" i="1"/>
  <c r="C327" i="1" s="1"/>
  <c r="D342" i="1"/>
  <c r="E5" i="1"/>
  <c r="I14" i="3"/>
  <c r="K9" i="3" s="1"/>
  <c r="D5" i="1"/>
  <c r="C5" i="1" s="1"/>
  <c r="F327" i="1"/>
  <c r="F342" i="1"/>
  <c r="F341" i="1" s="1"/>
  <c r="K7" i="3" l="1"/>
  <c r="K5" i="3"/>
  <c r="K12" i="3"/>
  <c r="K8" i="3"/>
  <c r="K10" i="3"/>
  <c r="K11" i="3"/>
  <c r="D341" i="1"/>
  <c r="D343" i="1" s="1"/>
  <c r="E343" i="1" s="1"/>
  <c r="F343" i="1" s="1"/>
  <c r="D344" i="1"/>
  <c r="E344" i="1" s="1"/>
  <c r="F344" i="1" s="1"/>
  <c r="K6" i="3"/>
</calcChain>
</file>

<file path=xl/sharedStrings.xml><?xml version="1.0" encoding="utf-8"?>
<sst xmlns="http://schemas.openxmlformats.org/spreadsheetml/2006/main" count="1397" uniqueCount="554">
  <si>
    <t>Obra</t>
  </si>
  <si>
    <t>Bancos</t>
  </si>
  <si>
    <t>Encargos Sociais</t>
  </si>
  <si>
    <t>REFORMA DO VESTIÁRIO E DOS BANHEIROS DOS GABINETES DO COMANDANTE E DO SUBCOMANDANTE GERAL - SINAPI 01/2023 - NÃO DESONERADO - R04</t>
  </si>
  <si>
    <t>Não Desonerado: 
Horista: 110,11%
Mensalista: 70,08%</t>
  </si>
  <si>
    <t>Cronograma Físico e Financeiro</t>
  </si>
  <si>
    <t>Item</t>
  </si>
  <si>
    <t>Descrição</t>
  </si>
  <si>
    <t>Total Por Etapa</t>
  </si>
  <si>
    <t>15 DIAS</t>
  </si>
  <si>
    <t>30 DIAS</t>
  </si>
  <si>
    <t>45 DIAS</t>
  </si>
  <si>
    <t>SERVIÇOS PRELIMINARES</t>
  </si>
  <si>
    <t>CANTEIRO DE OBRAS</t>
  </si>
  <si>
    <t>LOCAÇÃO DE CONTAINER PARA ESCRITÓRIO/ALMOXARIFADO</t>
  </si>
  <si>
    <t>Copia da IOPES (020353) - Aluguel mensal container para refeitorio, incl. porta, 2 janelas, abert p/ ar cond., 2 pt iluminação, 2 tomadas elét. e 1 tomada telef. Isolamento térmico (paredes e teto), piso em comp. Naval pintado, cert. NR18, incl. laudo descontaminação.</t>
  </si>
  <si>
    <t>LOCAÇÃO DE CONTAINER PARA SANITÁRIO E VESTIÁRIO - 2,30 X 4,30 M, ALT. 2,50 M, COM 3 BACIAS, 4 CHUVEIROS, 1 LAVATORIO E 1 MICTORIO</t>
  </si>
  <si>
    <t>CONSUMOS</t>
  </si>
  <si>
    <t>Copia da SBC (014015) - CONSUMO AGUA E ESGOTO OBRAS ATE 1.500m2</t>
  </si>
  <si>
    <t>CONSUMO DE ENERGIA ELÉTRICA</t>
  </si>
  <si>
    <t>PLACA DE OBRAS</t>
  </si>
  <si>
    <t/>
  </si>
  <si>
    <t>Copia da SINAPI (74209/001) - PLACA DE OBRA EM CHAPA DE ACO GALVANIZADO</t>
  </si>
  <si>
    <t>ANOTAÇÃO DE RESPONSABILIDADE TÉCNICA</t>
  </si>
  <si>
    <t>ART DE OBRA OU SERVIÇO - VALOR CONTRATO ACIMA DE 15.000,00 - CREA DF</t>
  </si>
  <si>
    <t>DEMOLIÇÕES</t>
  </si>
  <si>
    <t>DEMOLIÇÃO DE ALVENARIA DE TIJOLO MACIÇO, DE FORMA MANUAL, SEM REAPROVEITAMENTO. AF_12/2017</t>
  </si>
  <si>
    <t>DEMOLIÇÃO DE ARGAMASSAS, DE FORMA MANUAL, SEM REAPROVEITAMENTO. AF_12/2017</t>
  </si>
  <si>
    <t>DEMOLIÇÃO DE REVESTIMENTO CERÂMICO, DE FORMA MECANIZADA COM MARTELETE, SEM REAPROVEITAMENTO. AF_12/2017</t>
  </si>
  <si>
    <t>REMOÇÃO DE LOUÇAS, DE FORMA MANUAL, SEM REAPROVEITAMENTO. AF_12/2017</t>
  </si>
  <si>
    <t>REMOÇÃO DE LUMINÁRIAS, DE FORMA MANUAL, SEM REAPROVEITAMENTO. AF_12/2017</t>
  </si>
  <si>
    <t>REMOÇÃO DE ACESSÓRIOS, DE FORMA MANUAL, SEM REAPROVEITAMENTO. AF_12/2017</t>
  </si>
  <si>
    <t>REMOÇÃO DE METAIS SANITÁRIOS, DE FORMA MANUAL, SEM REAPROVEITAMENTO. AF_12/2017</t>
  </si>
  <si>
    <t>REMOÇÃO DE PORTAS, DE FORMA MANUAL, SEM REAPROVEITAMENTO. AF_12/2017</t>
  </si>
  <si>
    <t>REMOÇÃO DE VIDRO TEMPERADO FIXADO EM PERFIL U. AF_01/2021</t>
  </si>
  <si>
    <t>Copia da CPOS (03.08.040) - DEMOLIÇÃO MANUAL DE FORRO QUALQUER, INCLUSIVE SISTEMA DE FIXAÇÃO/ TARUGAMENTO</t>
  </si>
  <si>
    <t>Copia da CPOS (04.14.020) - RETIRADA DE VIDRO OU ESPELHO COM RASPAGEM DA MASSA OU RETIRADA DE BAGUETE</t>
  </si>
  <si>
    <t>Copia da SINAPI (85377) - DESMONTAGEM E REMOCAO DE DIVISORIAS DE MARMORE OU GRANITO</t>
  </si>
  <si>
    <t>DEMOLIÇÃO DE RODAPÉ CERÂMICO, DE FORMA MANUAL, SEM REAPROVEITAMENTO. AF_12/2017</t>
  </si>
  <si>
    <t>ARQUITETURA</t>
  </si>
  <si>
    <t>PAREDES</t>
  </si>
  <si>
    <t>ALVENARIA DE VEDAÇÃO DE BLOCOS CERÂMICOS FURADOS NA HORIZONTAL DE 9X14X19 CM (ESPESSURA 9 CM) E ARGAMASSA DE ASSENTAMENTO COM PREPARO MANUAL. AF_12/2021</t>
  </si>
  <si>
    <t>VERGA PRÉ-MOLDADA PARA PORTAS COM ATÉ 1,5 M DE VÃO. AF_03/2016</t>
  </si>
  <si>
    <t>IMPERMEABILIZAÇÃO DE ÁREAS MOLHADAS</t>
  </si>
  <si>
    <t>IMPERMEABILIZAÇÃO DE SUPERFÍCIE COM ARGAMASSA POLIMÉRICA / MEMBRANA ACRÍLICA, 3 DEMÃOS. AF_06/2018</t>
  </si>
  <si>
    <t>ESQUADRIAS</t>
  </si>
  <si>
    <t>SERVIÇOS DE MANUTENÇÃO EM ESQUADRIAS METÁLICAS EXISTENTES</t>
  </si>
  <si>
    <t>LUBRIFICAÇÃO DE PARTES MÓVEIS DE ESQUADRIAS METÁLICAS</t>
  </si>
  <si>
    <t>SERVIÇO DE RECUPERAÇÃO DE ESQUADRIAS</t>
  </si>
  <si>
    <t>ESQUADRIAS DE MADEIRA</t>
  </si>
  <si>
    <t>Copia da SINAPI (90795) - KIT DE PORTA-PRONTA DE MADEIRA EM ACABAMENTO MELAMÍNICO, FOLHA LEVE OU MÉDIA, E BATENTE METÁLICO, 70X210CM, FIXAÇÃO COM ARGAMASSA - FORNECIMENTO E INSTALAÇÃO. AF_12/2019</t>
  </si>
  <si>
    <t>VIDROS E ESPELHOS</t>
  </si>
  <si>
    <t>Copia da SINAPI (85005) - ESPELHO CRISTAL, ESPESSURA 6MM, COM PARAFUSOS DE FIXACAO, SEM MOLDURA</t>
  </si>
  <si>
    <t>Copia da SBC (150161) - VIDRO TEMPERADO INCOLOR 8mm PARA BOX COM FERRAGEM DE FIXACAO</t>
  </si>
  <si>
    <t>REVESTIMENTOS</t>
  </si>
  <si>
    <t>REVESTIMENTOS ARGAMASSADOS</t>
  </si>
  <si>
    <t>CHAPISCO APLICADO EM ALVENARIAS E ESTRUTURAS DE CONCRETO INTERNAS, COM COLHER DE PEDREIRO.  ARGAMASSA TRAÇO 1:3 COM PREPARO MANUAL. AF_06/2014</t>
  </si>
  <si>
    <t>MASSA ÚNICA, PARA RECEBIMENTO DE PINTURA, EM ARGAMASSA TRAÇO 1:2:8, PREPARO MANUAL, APLICADA MANUALMENTE EM FACES INTERNAS DE PAREDES, ESPESSURA DE 20MM, COM EXECUÇÃO DE TALISCAS. AF_06/2014</t>
  </si>
  <si>
    <t>REGULARIZAÇÃO COM MASSA PARA RECEBIMENTO DE NOVO REVESTIMENTO/PINTURA</t>
  </si>
  <si>
    <t>EMBOÇO, PARA RECEBIMENTO DE CERÂMICA, EM ARGAMASSA TRAÇO 1:2:8, PREPARO MANUAL, APLICADO MANUALMENTE EM FACES INTERNAS DE PAREDES, PARA AMBIENTE COM ÁREA MAIOR QUE 10M2, ESPESSURA DE 10MM, COM EXECUÇÃO DE TALISCAS. AF_06/2014</t>
  </si>
  <si>
    <t>CONTRAPISO EM ARGAMASSA PRONTA, PREPARO MANUAL, APLICADO EM ÁREAS MOLHADAS SOBRE LAJE, ADERIDO, ACABAMENTO NÃO REFORÇADO, ESPESSURA 2CM. AF_07/2021</t>
  </si>
  <si>
    <t>REVESTIMENTO PARA PAREDE</t>
  </si>
  <si>
    <t>Copia da SINAPI (87273) - REVESTIMENTO CERÂMICO PARA PAREDES INTERNAS COM PORCELANATO DE DIMENSÕES 60X60 CM APLICADAS NA ALTURA INTEIRA DAS PAREDES. AF_06/2014</t>
  </si>
  <si>
    <t>Copia da SINAPI (88650) - RODAPÉ PORCELANATO DE 15CM DE ALTURA COM PLACAS DE DIMENSÕES 60X60CM. AF_06/2014</t>
  </si>
  <si>
    <t>REVESTIMENTO PARA PISO</t>
  </si>
  <si>
    <t>REVESTIMENTO CERÂMICO PARA PISO COM PLACAS TIPO PORCELANATO DE DIMENSÕES 60X60 CM APLICADA EM AMBIENTES DE ÁREA MENOR QUE 5 M². AF_06/2014</t>
  </si>
  <si>
    <t>REVESTIMENTO CERÂMICO PARA PISO COM PLACAS TIPO PORCELANATO DE DIMENSÕES 60X60 CM APLICADA EM AMBIENTES DE ÁREA MAIOR QUE 10 M². AF_06/2014</t>
  </si>
  <si>
    <t>SOLEIRA EM GRANITO, LARGURA 15 CM, ESPESSURA 2,0 CM. AF_09/2020</t>
  </si>
  <si>
    <t>REVESTIMENTO PARA FORRO</t>
  </si>
  <si>
    <t>FORRO EM DRYWALL, PARA AMBIENTES COMERCIAIS, INCLUSIVE ESTRUTURA DE FIXAÇÃO. AF_05/2017_P</t>
  </si>
  <si>
    <t>ACABAMENTOS PARA FORRO (RODA-FORRO EM PERFIL METÁLICO E PLÁSTICO). AF_05/2017</t>
  </si>
  <si>
    <t>EMASSAMENTO E PINTURA</t>
  </si>
  <si>
    <t>APLICAÇÃO E LIXAMENTO DE MASSA LÁTEX EM TETO, DUAS DEMÃOS. AF_06/2014</t>
  </si>
  <si>
    <t>APLICAÇÃO E LIXAMENTO DE MASSA LÁTEX EM PAREDES, DUAS DEMÃOS. AF_06/2014</t>
  </si>
  <si>
    <t>APLICAÇÃO MANUAL DE PINTURA COM TINTA LÁTEX ACRÍLICA EM TETO, DUAS DEMÃOS. AF_06/2014</t>
  </si>
  <si>
    <t>APLICAÇÃO MANUAL DE PINTURA COM TINTA LÁTEX ACRÍLICA EM PAREDES, DUAS DEMÃOS. AF_06/2014</t>
  </si>
  <si>
    <t>Copia da SINAPI (88489) - APLICAÇÃO MANUAL DE PINTURA COM TINTA LÁTEX ACRÍLICA EM PAREDES, DUAS DEMÃOS. COR REFERÊNCIA JARDIM NOTURNO (SUVINIL), MAR AGITADO (SHERWIN-WILLIAMS), VERDE (CORAL) OU SIMILAR TÉCNICO.</t>
  </si>
  <si>
    <t>ACABAMENTOS E ARREMATES</t>
  </si>
  <si>
    <t>LOUÇAS, METAIS E ACESSÓRIOS</t>
  </si>
  <si>
    <t>VASO SANITÁRIO SIFONADO COM CAIXA ACOPLADA, LOUÇA BRANCA - PADRÃO ALTO - FORNECIMENTO E INSTALAÇÃO. AF_01/2020</t>
  </si>
  <si>
    <t>Copia da SINAPI (100849) - ASSENTO SANITÁRIO ALTO PADRÃO - FORNECIMENTO E INSTALACAO. AF_01/2020</t>
  </si>
  <si>
    <t>Copia da SBC (190068) - DUCHA HIGIENICA EM LATÃO ACABAMENTO CROMADO - MANGUEIRA 1,20m -  FORNECIMENTO E INSTALAÇÃO</t>
  </si>
  <si>
    <t>Copia da ORSE (3708) - CABIDE EM LATÃO COM ACABAMENTO CROMADO - REF. 2060 C 40 CR OU SIMILAR TÉCNICO</t>
  </si>
  <si>
    <t>Copia da SINAPI (100860) - CHUVEIRO ELÉTRICO 7800W 220V COR BRANCO E CROMADO - REF. ACQUA STORM ULTRA LORENZETTI OU SIMILAR TÉCNICO - FORNECIMENTO E INSTALAÇÃO</t>
  </si>
  <si>
    <t>Copia da SINAPI (86901) -CUBA DE APOIO RETANGULAR COM MESA, ALTURA 135mm, LARGURA  350mm, COMPRIMENTO 315mm, COR BRANCO, EM PORCELANA ESMALTADA - FORNECIMENTO E INSTALAÇÃO. AF_01/2020</t>
  </si>
  <si>
    <t>SIFÃO DO TIPO GARRAFA EM METAL CROMADO 1 X 1.1/2 - FORNECIMENTO E INSTALAÇÃO. AF_01/2020</t>
  </si>
  <si>
    <t>VÁLVULA EM METAL CROMADO 1.1/2 X 1.1/2 PARA TANQUE OU LAVATÓRIO, COM OU SEM LADRÃO - FORNECIMENTO E INSTALAÇÃO. AF_01/2020</t>
  </si>
  <si>
    <t>ENGATE FLEXÍVEL EM INOX, 1/2  X 30CM - FORNECIMENTO E INSTALAÇÃO. AF_01/2020</t>
  </si>
  <si>
    <t>TORNEIRA CROMADA DE MESA, 1/2 OU 3/4, PARA LAVATÓRIO, PADRÃO MÉDIO - FORNECIMENTO E INSTALAÇÃO. AF_01/2020</t>
  </si>
  <si>
    <t>PAPELEIRA DE PAREDE EM METAL CROMADO SEM TAMPA, INCLUSO FIXAÇÃO. AF_01/2020</t>
  </si>
  <si>
    <t>Copia da ORSE (9493) - Prateleira linha targa, ref. 2030 C40, da Deca ou similar</t>
  </si>
  <si>
    <t>Copia da SINAPI (95545) - SABONETEIRA DE PAREDE EM LATÃO E VIDRO, ACABAMENTO CROMADO, 11x17 cm (C X L), INCLUSO FIXAÇÃO. AF_01/2020</t>
  </si>
  <si>
    <t>SABONETEIRA PLASTICA TIPO DISPENSER PARA SABONETE LIQUIDO COM RESERVATORIO 800 A 1500 ML, INCLUSO FIXAÇÃO. AF_01/2020</t>
  </si>
  <si>
    <t>Copia da SINAPI (95547) - TOALHEIRO PLASTICO TIPO DISPENSER PARA PAPEL TOALHA INTERFOLHADO, INCLUSO FIXAÇÃO. AF_01/2020</t>
  </si>
  <si>
    <t>TOALHEIRO TÉRMICO MINI - PRETO - 220 V - 39,5 cm x 35 cm - FORNECIMENTO E INSTALACAO</t>
  </si>
  <si>
    <t>PERSIANA ROMANA, TECIDO 100% BLACKOUT COMPOSIÇÕES 25% FIBRA DE VIDRO + 75% PVC OU 60% ALGODÃO E 40% POLIÉSTER, COR CINZA CLARO, MODELO DE REFERÊNCIA VOGAFLEX, FÁCIL PERSIANAS OU SIMILAR TÉCNICO, INCLUSIVE SUPORTE PARA FIXAÇÃO COM ACESSÓRIOS 100% EM ALUMÍNIO - INCLUSO FRETE</t>
  </si>
  <si>
    <t>BANCADA EM GRANITO</t>
  </si>
  <si>
    <t>Copia da SINAPI (86895) - BANCADA DE GRANITO, DE 0,45 X 1,20 M, PARA LAVATÓRIO - FORNECIMENTO E INSTALAÇÃO</t>
  </si>
  <si>
    <t>Copia da SINAPI (86895) - BANCADA DE GRANITO, DE 0,45 X 0,75 M, PARA LAVATÓRIO - FORNECIMENTO E INSTALAÇÃO</t>
  </si>
  <si>
    <t>LUMINÁRIAS</t>
  </si>
  <si>
    <t>Copia da SINAPI (97587) -LUMINÁRIA LED, DIMENSÕES 240x240x80mm, BASE EM ALUMÍNIO COM PINTURA ELETROSTÁTICA,POTÊNCIA 16W, BIVOLT, TEMPERATURA DA COR 3000k BRANCO QUENTE, COR DA LUMINÁRIA BRANCO, INCLUSIVE LÂMPADA - FORNECIMENTO E INSTALAÇÃO. AF_02/2020</t>
  </si>
  <si>
    <t>INSTALAÇÕES HIDRÁULICAS E SANITÁRIAS</t>
  </si>
  <si>
    <t>ÁGUA FRIA</t>
  </si>
  <si>
    <t>TUBO, PVC, SOLDÁVEL, DN 25MM, INSTALADO EM RAMAL OU SUB-RAMAL DE ÁGUA - FORNECIMENTO E INSTALAÇÃO. AF_12/2014</t>
  </si>
  <si>
    <t>RASGO EM ALVENARIA PARA RAMAIS/ DISTRIBUIÇÃO COM DIAMETROS MENORES OU IGUAIS A 40 MM. AF_05/2015</t>
  </si>
  <si>
    <t>CHUMBAMENTO LINEAR EM ALVENARIA PARA RAMAIS/DISTRIBUIÇÃO COM DIÂMETROS MENORES OU IGUAIS A 40 MM. AF_05/2015</t>
  </si>
  <si>
    <t>JOELHO 90 GRAUS, PVC, SOLDÁVEL, DN 25MM, INSTALADO EM RAMAL OU SUB-RAMAL DE ÁGUA - FORNECIMENTO E INSTALAÇÃO. AF_12/2014</t>
  </si>
  <si>
    <t>TE, PVC, SOLDÁVEL, DN 25MM, INSTALADO EM RAMAL OU SUB-RAMAL DE ÁGUA - FORNECIMENTO E INSTALAÇÃO. AF_12/2014</t>
  </si>
  <si>
    <t>JOELHO 90 GRAUS COM BUCHA DE LATÃO, PVC, SOLDÁVEL, DN 25MM, X 1/2 INSTALADO EM RAMAL OU SUB-RAMAL DE ÁGUA - FORNECIMENTO E INSTALAÇÃO. AF_12/2014</t>
  </si>
  <si>
    <t>JOELHO 90 GRAUS COM BUCHA DE LATÃO, PVC, SOLDÁVEL, DN 25MM, X 3/4 INSTALADO EM RAMAL OU SUB-RAMAL DE ÁGUA - FORNECIMENTO E INSTALAÇÃO. AF_12/2014</t>
  </si>
  <si>
    <t>REGISTRO DE GAVETA BRUTO, LATÃO, ROSCÁVEL, 3/4", COM ACABAMENTO E CANOPLA CROMADOS - FORNECIMENTO E INSTALAÇÃO. AF_08/2021</t>
  </si>
  <si>
    <t>REGISTRO DE PRESSÃO BRUTO, LATÃO, ROSCÁVEL, 3/4", COM ACABAMENTO E CANOPLA CROMADOS - FORNECIMENTO E INSTALAÇÃO. AF_08/2021</t>
  </si>
  <si>
    <t>ADAPTADOR CURTO COM BOLSA E ROSCA PARA REGISTRO, PVC, SOLDÁVEL, DN 25MM X 3/4, INSTALADO EM RAMAL OU SUB-RAMAL DE ÁGUA - FORNECIMENTO E INSTALAÇÃO. AF_12/2014</t>
  </si>
  <si>
    <t>ESGOTO</t>
  </si>
  <si>
    <t>FURO EM CONCRETO PARA DIÂMETROS MAIORES QUE 75 MM. AF_05/2015</t>
  </si>
  <si>
    <t>TUBO PVC, SERIE NORMAL, ESGOTO PREDIAL, DN 40 MM, FORNECIDO E INSTALADO EM RAMAL DE DESCARGA OU RAMAL DE ESGOTO SANITÁRIO. AF_12/2014</t>
  </si>
  <si>
    <t>TUBO PVC, SERIE NORMAL, ESGOTO PREDIAL, DN 50 MM, FORNECIDO E INSTALADO EM RAMAL DE DESCARGA OU RAMAL DE ESGOTO SANITÁRIO. AF_12/2014</t>
  </si>
  <si>
    <t>TUBO PVC, SERIE NORMAL, ESGOTO PREDIAL, DN 100 MM, FORNECIDO E INSTALADO EM SUBCOLETOR AÉREO DE ESGOTO SANITÁRIO. AF_12/2014</t>
  </si>
  <si>
    <t>JOELHO 90 GRAUS, PVC, SERIE NORMAL, ESGOTO PREDIAL, DN 40 MM, JUNTA SOLDÁVEL, FORNECIDO E INSTALADO EM RAMAL DE DESCARGA OU RAMAL DE ESGOTO SANITÁRIO. AF_12/2014</t>
  </si>
  <si>
    <t>CURVA CURTA 90 GRAUS, PVC, SERIE NORMAL, ESGOTO PREDIAL, DN 40 MM, JUNTA SOLDÁVEL, FORNECIDO E INSTALADO EM RAMAL DE DESCARGA OU RAMAL DE ESGOTO SANITÁRIO. AF_12/2014</t>
  </si>
  <si>
    <t>JOELHO 90 GRAUS, PVC, SERIE NORMAL, ESGOTO PREDIAL, DN 100 MM, JUNTA ELÁSTICA, FORNECIDO E INSTALADO EM SUBCOLETOR AÉREO DE ESGOTO SANITÁRIO. AF_12/2014</t>
  </si>
  <si>
    <t>JOELHO 45 GRAUS, PVC, SERIE NORMAL, ESGOTO PREDIAL, DN 40 MM, JUNTA SOLDÁVEL, FORNECIDO E INSTALADO EM RAMAL DE DESCARGA OU RAMAL DE ESGOTO SANITÁRIO. AF_12/2014</t>
  </si>
  <si>
    <t>JOELHO 45 GRAUS, PVC, SERIE NORMAL, ESGOTO PREDIAL, DN 50 MM, JUNTA ELÁSTICA, FORNECIDO E INSTALADO EM PRUMADA DE ESGOTO SANITÁRIO OU VENTILAÇÃO. AF_12/2014</t>
  </si>
  <si>
    <t>JOELHO 45 GRAUS, PVC, SERIE NORMAL, ESGOTO PREDIAL, DN 100 MM, JUNTA ELÁSTICA, FORNECIDO E INSTALADO EM RAMAL DE DESCARGA OU RAMAL DE ESGOTO SANITÁRIO. AF_12/2014</t>
  </si>
  <si>
    <t>Copia da SINAPI (89797) - JUNÇÃO SIMPLES, PVC, SERIE NORMAL, ESGOTO PREDIAL, DN 100 X 50 MM, JUNTA ELÁSTICA, FORNECIDO E INSTALADO EM RAMAL DE DESCARGA OU RAMAL DE ESGOTO SANITÁRIO. AF_12/2014</t>
  </si>
  <si>
    <t>Copia da SINAPI (89796) - TE, PVC, SERIE NORMAL, ESGOTO PREDIAL, DN 100 X 50 MM, JUNTA ELÁSTICA, FORNECIDO E INSTALADO EM RAMAL DE DESCARGA OU RAMAL DE ESGOTO SANITÁRIO. AF_12/2014</t>
  </si>
  <si>
    <t>TUBO PVC, SERIE NORMAL, ESGOTO PREDIAL, DN 100 MM, FORNECIDO E INSTALADO EM RAMAL DE DESCARGA OU RAMAL DE ESGOTO SANITÁRIO. AF_12/2014</t>
  </si>
  <si>
    <t>RALO SIFONADO, PVC, DN 100 X 40 MM, JUNTA SOLDÁVEL, TAMPA EM INOX COM CAIXILHO - FORNECIDO E INSTALADO EM RAMAL DE DESCARGA OU EM RAMAL DE ESGOTO SANITÁRIO.</t>
  </si>
  <si>
    <t>CAIXA SIFONADA, PVC, DN 100 X 100 X 50 MM, JUNTA ELÁSTICA, TAMPA EM INOX COM CAIXILHO - FORNECIDA E INSTALADA EM RAMAL DE DESCARGA OU EM RAMAL DE ESGOTO SANITÁRIO.</t>
  </si>
  <si>
    <t>EXAUSTÃO</t>
  </si>
  <si>
    <t>FURO EM ALVENARIA PARA DIÂMETROS MAIORES QUE 75 MM. AF_05/2015</t>
  </si>
  <si>
    <t>DUTO FLEXÍVEL ALUMINIZADO 100 MM PARA DRENO DE EXAUSTÃO - FORNECIMENTO E INSTALAÇÃO</t>
  </si>
  <si>
    <t>EXAUSTOR PARA BANHEIRO - REFERÊNCIA VENTOKIT 80 NM - FORNECIMENTO E INSTALAÇÃO</t>
  </si>
  <si>
    <t>INSTALAÇÕES ELÉTRICAS</t>
  </si>
  <si>
    <t>QUADRO DE FORÇA, DISPOSITIVOS DE PROTEÇÃO E DISPOSITIVOS DE COMANDO</t>
  </si>
  <si>
    <t>QUEBRA EM ALVENARIA PARA INSTALAÇÃO DE QUADRO DISTRIBUIÇÃO GRANDE (76X40 CM). AF_05/2015</t>
  </si>
  <si>
    <t>Copia da SINAPI (101876) - QUADRO DE DISTRIBUIÇÃO DE ENERGIA EM PVC, DE EMBUTIR, COM BARRAMENTO TERRA / NEUTRO, PARA 12/16 DISJUNTORES - FORNECIMENTO E INSTALAÇÃO. AF_10/2020</t>
  </si>
  <si>
    <t>DISJUNTOR MONOPOLAR TIPO DIN, CORRENTE NOMINAL DE 20A - FORNECIMENTO E INSTALAÇÃO. AF_10/2020</t>
  </si>
  <si>
    <t>DISJUNTOR MONOPOLAR TIPO DIN, CORRENTE NOMINAL DE 32A - FORNECIMENTO E INSTALAÇÃO. AF_10/2020</t>
  </si>
  <si>
    <t>DISJUNTOR MONOPOLAR TIPO DIN, CORRENTE NOMINAL DE 40A - FORNECIMENTO E INSTALAÇÃO. AF_10/2020</t>
  </si>
  <si>
    <t>Copia da SINAPI (93663) - DISPOSITIVO DR, 2 POLOS, SENSIBILIDADE DE 30 MA, CORRENTE DE 40 A, TIPO AC	 - FORNECIMENTO E INSTALAÇÃO. AF_10/2020</t>
  </si>
  <si>
    <t>ELETRODUTOS, ACESSÓRIOS E CAIXAS DE PASSAGEM</t>
  </si>
  <si>
    <t>ELETRODUTO FLEXÍVEL CORRUGADO, PVC, DN 25 MM (3/4"), PARA CIRCUITOS TERMINAIS, INSTALADO EM FORRO - FORNECIMENTO E INSTALAÇÃO. AF_12/2015</t>
  </si>
  <si>
    <t>ELETRODUTO FLEXÍVEL CORRUGADO, PVC, DN 25 MM (3/4"), PARA CIRCUITOS TERMINAIS, INSTALADO EM PAREDE - FORNECIMENTO E INSTALAÇÃO. AF_12/2015</t>
  </si>
  <si>
    <t>RASGO EM ALVENARIA PARA ELETRODUTOS COM DIAMETROS MENORES OU IGUAIS A 40 MM. AF_05/2015</t>
  </si>
  <si>
    <t>Copia da SINAPI (90466) - CHUMBAMENTO LINEAR EM ALVENARIA PARA PARA ELETRODUTOS COM DIAMETROS MENORES OU IGUAIS A 40 MM.</t>
  </si>
  <si>
    <t>CAIXA RETANGULAR 4" X 2" MÉDIA (1,30 M DO PISO), PVC, INSTALADA EM PAREDE - FORNECIMENTO E INSTALAÇÃO. AF_12/2015</t>
  </si>
  <si>
    <t>CAIXA RETANGULAR 4" X 2" BAIXA (0,30 M DO PISO), PVC, INSTALADA EM PAREDE - FORNECIMENTO E INSTALAÇÃO. AF_12/2015</t>
  </si>
  <si>
    <t>CAIXA RETANGULAR 4" X 2" ALTA (2,00 M DO PISO), PVC, INSTALADA EM PAREDE - FORNECIMENTO E INSTALAÇÃO. AF_12/2015</t>
  </si>
  <si>
    <t>CAIXA OCTOGONAL 4" X 4", PVC, INSTALADA EM LAJE - FORNECIMENTO E INSTALAÇÃO. AF_12/2015</t>
  </si>
  <si>
    <t>QUEBRA EM ALVENARIA PARA INSTALAÇÃO DE CAIXA DE TOMADA (4X4 OU 4X2). AF_05/2015</t>
  </si>
  <si>
    <t>CABOS</t>
  </si>
  <si>
    <t>CABO DE COBRE FLEXÍVEL ISOLADO, 2,5 MM², ANTI-CHAMA 450/750 V, PARA CIRCUITOS TERMINAIS - FORNECIMENTO E INSTALAÇÃO. AF_12/2015</t>
  </si>
  <si>
    <t>CABO DE COBRE FLEXÍVEL ISOLADO, 4 MM², ANTI-CHAMA 450/750 V, PARA CIRCUITOS TERMINAIS - FORNECIMENTO E INSTALAÇÃO. AF_12/2015</t>
  </si>
  <si>
    <t>INTERRUPTORES E TOMADAS</t>
  </si>
  <si>
    <t>INTERRUPTOR SIMPLES (2 MÓDULOS), 10A/250V, INCLUINDO SUPORTE E PLACA - FORNECIMENTO E INSTALAÇÃO. AF_12/2015</t>
  </si>
  <si>
    <t>INTERRUPTOR SIMPLES (1 MÓDULO) COM 1 TOMADA DE EMBUTIR 2P+T 10 A,  INCLUINDO SUPORTE E PLACA - FORNECIMENTO E INSTALAÇÃO. AF_12/2015</t>
  </si>
  <si>
    <t>TOMADA ALTA DE EMBUTIR (1 MÓDULO), 2P+T 10 A, INCLUINDO SUPORTE E PLACA - FORNECIMENTO E INSTALAÇÃO. AF_12/2015</t>
  </si>
  <si>
    <t>TOMADA BAIXA DE EMBUTIR (1 MÓDULO), 2P+T 10 A, INCLUINDO SUPORTE E PLACA - FORNECIMENTO E INSTALAÇÃO. AF_12/2015</t>
  </si>
  <si>
    <t>TOMADA MÉDIA DE EMBUTIR (1 MÓDULO), 2P+T 10 A, INCLUINDO SUPORTE E PLACA - FORNECIMENTO E INSTALAÇÃO. AF_12/2015</t>
  </si>
  <si>
    <t>TOMADA BAIXA DE EMBUTIR (2 MÓDULOS), 2P+T 10 A, INCLUINDO SUPORTE E PLACA - FORNECIMENTO E INSTALAÇÃO. AF_12/2015</t>
  </si>
  <si>
    <t>Copia da SINAPI (91945) - SUPORTE PARAFUSADO COM PLACA DE ENCAIXE PARA SAÍDA DE FIO 4" X 2" ALTO (2,00 M DO PISO) PARA PONTO ELÉTRICO - FORNECIMENTO E INSTALAÇÃO. AF_12/2015</t>
  </si>
  <si>
    <t>REMOÇÃO DE INTERRUPTORES/TOMADAS ELÉTRICAS, DE FORMA MANUAL, SEM REAPROVEITAMENTO. AF_12/2017</t>
  </si>
  <si>
    <t>SERVIÇOS COMPLEMENTARES</t>
  </si>
  <si>
    <t>PROTEÇÃO DE PISOS CONTRA RESPINGO DE TINTAS</t>
  </si>
  <si>
    <t>LIMPEZA E REMOÇÃO DE ENTULHOS E RESÍDUOS DE OBRA - DIÁRIA</t>
  </si>
  <si>
    <t>TRANSPORTE HORIZONTAL COM CARRINHO DE MÃO, DE SACOS DE 20 KG (UNIDADE: KGXKM). AF_07/2019</t>
  </si>
  <si>
    <t>TRANSPORTE HORIZONTAL COM CARRINHO DE MÃO, DE CAIXA COM REVESTIMENTO CERÂMICO (UNIDADE: M2XKM). AF_07/2019</t>
  </si>
  <si>
    <t>TRANSPORTE HORIZONTAL COM CARRINHO DE MÃO, DE BLOCOS CERÂMICOS FURADOS NA HORIZONTAL DE 9X19X19CM (UNIDADE: BLOCOXKM). AF_07/2019</t>
  </si>
  <si>
    <t>TRANSPORTE HORIZONTAL COM CARRINHO PLATAFORMA, DE BACIA SANITÁRIA, CAIXA ACOPLADA, TANQUE OU PIA (UNIDADE: UNIDXKM). AF_07/2019</t>
  </si>
  <si>
    <t>TRANSPORTE HORIZONTAL COM CARRINHO PLATAFORMA, DE BANCADA DE MÁRMORE OU GRANITO PARA COZINHA/LAVATÓRIO OU MÁRMORE SINTÉTICO COM CUBA INTEGRADA (UNIDADE: UNIDXKM). AF_07/2019</t>
  </si>
  <si>
    <t>LOCAÇÃO DE CAÇAMBA ESTACIONÁRIA PARA ENTULHO, 5m³</t>
  </si>
  <si>
    <t>SERVIÇOS AUXILIARES E ADMINISTRATIVOS</t>
  </si>
  <si>
    <t>ADMINISTRAÇÃO LOCAL</t>
  </si>
  <si>
    <t>MOBILIÁRIO - BDI DIFERENCIADO</t>
  </si>
  <si>
    <t>ARMÁRIO COM GANCHOS, ESTRUTURA EM AÇO CARBONO E PRATELEIRAS EM MDP DE 15mm, ALTURA 2,0m, LARGURA 54cm, PROFUNDIDADE 40,5cm, 1 GAVETA, PESO MÁXIMO SUPORTADO DE 30kg</t>
  </si>
  <si>
    <t>MESAS LATERAIS EM MDF LACCA REFLORESTADA COM ESTRUTURA EM METAL DE 15MM, COR DEMOLIÇÃO E PRETO COM BRILHO FOSCO, KIT COM DUAS MESAS</t>
  </si>
  <si>
    <t>MINI ESTANTE INDUSTRIAL EM AÇO COM PINTURA ELETROSTÁTICA EPÓXI ANTI FERRUGEM, COMPRIMENTO 120cm, LARGURA 30cm, ALTURA 68cm, PROFUNDIDADE LIVRE DAS BANDEJAS 25,80cm, MDF DE ALTA RESISTÊNCIA 15mm, INCLUSO PARAFUSOS E BUCHAS, ATÉ 20kg DE SUPORTE</t>
  </si>
  <si>
    <t>SOFÁ COM 1,50m DE COMPRIMENTO DE ASSENTO, COR PREDOMINANTEMENTE PRETO, ESPAÇO PARA 2 LUGARES, ESTRUTURA EM EUCALIPTO OU SIMILAR COM TRATAMENTO CONTRA CUPIM, PÉS EM MADERIA TRATADA, ESPUMA COM DENSIDADE 26 E TECIDO SUEDE, SUPORTE DE ATÉ 180 kg -FRETE INCLUSO</t>
  </si>
  <si>
    <t>Porcentagem</t>
  </si>
  <si>
    <t>Custo</t>
  </si>
  <si>
    <t>Porcentagem Acumulado</t>
  </si>
  <si>
    <t>Custo Acumulado</t>
  </si>
  <si>
    <t xml:space="preserve">SINAPI - 01/2023 - Distrito Federal
</t>
  </si>
  <si>
    <t>Planilha Orçamentária Resumida</t>
  </si>
  <si>
    <t>Total</t>
  </si>
  <si>
    <t>Peso (%)</t>
  </si>
  <si>
    <t>Empresa:</t>
  </si>
  <si>
    <t>Orçamento Sintético</t>
  </si>
  <si>
    <t>Código</t>
  </si>
  <si>
    <t>Banco</t>
  </si>
  <si>
    <t>Und</t>
  </si>
  <si>
    <t>Quant.</t>
  </si>
  <si>
    <t>Valor Unit</t>
  </si>
  <si>
    <t>Valor Unit com BDI</t>
  </si>
  <si>
    <t xml:space="preserve"> COMP-1741 </t>
  </si>
  <si>
    <t>Próprio</t>
  </si>
  <si>
    <t>MÊS</t>
  </si>
  <si>
    <t xml:space="preserve"> COMP-1745 </t>
  </si>
  <si>
    <t xml:space="preserve"> COMP-1742 </t>
  </si>
  <si>
    <t xml:space="preserve"> COMP-1746 </t>
  </si>
  <si>
    <t>MES</t>
  </si>
  <si>
    <t xml:space="preserve"> COMP-1747 </t>
  </si>
  <si>
    <t>kWh</t>
  </si>
  <si>
    <t xml:space="preserve"> COMP-1743 </t>
  </si>
  <si>
    <t>m²</t>
  </si>
  <si>
    <t xml:space="preserve"> COMP-1282 </t>
  </si>
  <si>
    <t>UN</t>
  </si>
  <si>
    <t xml:space="preserve"> 97624 </t>
  </si>
  <si>
    <t>SINAPI</t>
  </si>
  <si>
    <t>m³</t>
  </si>
  <si>
    <t xml:space="preserve"> 97631 </t>
  </si>
  <si>
    <t xml:space="preserve"> 97634 </t>
  </si>
  <si>
    <t xml:space="preserve"> 97663 </t>
  </si>
  <si>
    <t xml:space="preserve"> 97665 </t>
  </si>
  <si>
    <t xml:space="preserve"> 97664 </t>
  </si>
  <si>
    <t xml:space="preserve"> 97666 </t>
  </si>
  <si>
    <t xml:space="preserve"> 97644 </t>
  </si>
  <si>
    <t xml:space="preserve"> 102192 </t>
  </si>
  <si>
    <t xml:space="preserve"> COMP-1700 </t>
  </si>
  <si>
    <t xml:space="preserve"> COMP-1701 </t>
  </si>
  <si>
    <t xml:space="preserve"> COMP-1721 </t>
  </si>
  <si>
    <t xml:space="preserve"> 97632 </t>
  </si>
  <si>
    <t>M</t>
  </si>
  <si>
    <t xml:space="preserve"> 103333 </t>
  </si>
  <si>
    <t xml:space="preserve"> 93184 </t>
  </si>
  <si>
    <t xml:space="preserve"> 98555 </t>
  </si>
  <si>
    <t xml:space="preserve"> COMP-1702 </t>
  </si>
  <si>
    <t xml:space="preserve"> COMP-1703 </t>
  </si>
  <si>
    <t xml:space="preserve"> COMP-1722 </t>
  </si>
  <si>
    <t xml:space="preserve"> COMP-1707 </t>
  </si>
  <si>
    <t xml:space="preserve"> COMP-1720 </t>
  </si>
  <si>
    <t xml:space="preserve"> 87878 </t>
  </si>
  <si>
    <t xml:space="preserve"> 87530 </t>
  </si>
  <si>
    <t xml:space="preserve"> 87554 </t>
  </si>
  <si>
    <t xml:space="preserve"> 87739 </t>
  </si>
  <si>
    <t xml:space="preserve"> COMP-1723 </t>
  </si>
  <si>
    <t xml:space="preserve"> COMP-1725 </t>
  </si>
  <si>
    <t xml:space="preserve"> 87261 </t>
  </si>
  <si>
    <t xml:space="preserve"> 87263 </t>
  </si>
  <si>
    <t xml:space="preserve"> 98689 </t>
  </si>
  <si>
    <t xml:space="preserve"> 96114 </t>
  </si>
  <si>
    <t xml:space="preserve"> 96121 </t>
  </si>
  <si>
    <t xml:space="preserve"> 88496 </t>
  </si>
  <si>
    <t xml:space="preserve"> 88497 </t>
  </si>
  <si>
    <t xml:space="preserve"> 88488 </t>
  </si>
  <si>
    <t xml:space="preserve"> 88489 </t>
  </si>
  <si>
    <t xml:space="preserve"> COMP-1724 </t>
  </si>
  <si>
    <t xml:space="preserve"> 100878 </t>
  </si>
  <si>
    <t xml:space="preserve"> COMP-1708 </t>
  </si>
  <si>
    <t xml:space="preserve"> COMP-1717 </t>
  </si>
  <si>
    <t xml:space="preserve"> COMP-1718 </t>
  </si>
  <si>
    <t>un</t>
  </si>
  <si>
    <t xml:space="preserve"> COMP-1719 </t>
  </si>
  <si>
    <t xml:space="preserve"> COMP-1735 </t>
  </si>
  <si>
    <t xml:space="preserve"> 86881 </t>
  </si>
  <si>
    <t xml:space="preserve"> 86877 </t>
  </si>
  <si>
    <t xml:space="preserve"> 86886 </t>
  </si>
  <si>
    <t xml:space="preserve"> 86915 </t>
  </si>
  <si>
    <t xml:space="preserve"> 95544 </t>
  </si>
  <si>
    <t xml:space="preserve"> COMP-1736 </t>
  </si>
  <si>
    <t xml:space="preserve"> COMP-1737 </t>
  </si>
  <si>
    <t xml:space="preserve"> 95547 </t>
  </si>
  <si>
    <t xml:space="preserve"> COMP-1738 </t>
  </si>
  <si>
    <t xml:space="preserve"> COMP-1716 </t>
  </si>
  <si>
    <t xml:space="preserve"> COMP-1731 </t>
  </si>
  <si>
    <t xml:space="preserve"> COMP-1733 </t>
  </si>
  <si>
    <t xml:space="preserve"> COMP-1734 </t>
  </si>
  <si>
    <t xml:space="preserve"> COMP-1740 </t>
  </si>
  <si>
    <t xml:space="preserve"> 89356 </t>
  </si>
  <si>
    <t xml:space="preserve"> 90443 </t>
  </si>
  <si>
    <t xml:space="preserve"> 90466 </t>
  </si>
  <si>
    <t xml:space="preserve"> 89362 </t>
  </si>
  <si>
    <t xml:space="preserve"> 89395 </t>
  </si>
  <si>
    <t xml:space="preserve"> 90373 </t>
  </si>
  <si>
    <t xml:space="preserve"> 89366 </t>
  </si>
  <si>
    <t xml:space="preserve"> 89987 </t>
  </si>
  <si>
    <t xml:space="preserve"> 89985 </t>
  </si>
  <si>
    <t xml:space="preserve"> 89383 </t>
  </si>
  <si>
    <t xml:space="preserve"> 90441 </t>
  </si>
  <si>
    <t xml:space="preserve"> 89711 </t>
  </si>
  <si>
    <t xml:space="preserve"> 89712 </t>
  </si>
  <si>
    <t xml:space="preserve"> 89848 </t>
  </si>
  <si>
    <t xml:space="preserve"> 89724 </t>
  </si>
  <si>
    <t xml:space="preserve"> 89728 </t>
  </si>
  <si>
    <t xml:space="preserve"> 89850 </t>
  </si>
  <si>
    <t xml:space="preserve"> 89726 </t>
  </si>
  <si>
    <t xml:space="preserve"> 89802 </t>
  </si>
  <si>
    <t xml:space="preserve"> 89746 </t>
  </si>
  <si>
    <t xml:space="preserve"> COMP-1525 </t>
  </si>
  <si>
    <t xml:space="preserve"> COMP-1518 </t>
  </si>
  <si>
    <t xml:space="preserve"> 89714 </t>
  </si>
  <si>
    <t xml:space="preserve"> COMP-1603 </t>
  </si>
  <si>
    <t>UND</t>
  </si>
  <si>
    <t xml:space="preserve"> COMP-1605 </t>
  </si>
  <si>
    <t xml:space="preserve"> 90438 </t>
  </si>
  <si>
    <t xml:space="preserve"> COMP-1697 </t>
  </si>
  <si>
    <t xml:space="preserve"> COMP-1698 </t>
  </si>
  <si>
    <t xml:space="preserve"> 90458 </t>
  </si>
  <si>
    <t xml:space="preserve"> COMP-1695 </t>
  </si>
  <si>
    <t xml:space="preserve"> 93655 </t>
  </si>
  <si>
    <t xml:space="preserve"> 93657 </t>
  </si>
  <si>
    <t xml:space="preserve"> 93658 </t>
  </si>
  <si>
    <t xml:space="preserve"> COMP-1696 </t>
  </si>
  <si>
    <t xml:space="preserve"> 91834 </t>
  </si>
  <si>
    <t xml:space="preserve"> 91854 </t>
  </si>
  <si>
    <t xml:space="preserve"> 90447 </t>
  </si>
  <si>
    <t xml:space="preserve"> COMP-1338 </t>
  </si>
  <si>
    <t xml:space="preserve"> 91940 </t>
  </si>
  <si>
    <t xml:space="preserve"> 91941 </t>
  </si>
  <si>
    <t xml:space="preserve"> 91939 </t>
  </si>
  <si>
    <t xml:space="preserve"> 91936 </t>
  </si>
  <si>
    <t xml:space="preserve"> 90456 </t>
  </si>
  <si>
    <t xml:space="preserve"> 91926 </t>
  </si>
  <si>
    <t xml:space="preserve"> 91928 </t>
  </si>
  <si>
    <t xml:space="preserve"> 91959 </t>
  </si>
  <si>
    <t xml:space="preserve"> 92023 </t>
  </si>
  <si>
    <t xml:space="preserve"> 91992 </t>
  </si>
  <si>
    <t xml:space="preserve"> 92000 </t>
  </si>
  <si>
    <t xml:space="preserve"> 91996 </t>
  </si>
  <si>
    <t xml:space="preserve"> 92008 </t>
  </si>
  <si>
    <t xml:space="preserve"> COMP-1699 </t>
  </si>
  <si>
    <t xml:space="preserve"> 97660 </t>
  </si>
  <si>
    <t xml:space="preserve"> COMP-1704 </t>
  </si>
  <si>
    <t xml:space="preserve"> COMP-1705 </t>
  </si>
  <si>
    <t xml:space="preserve"> 100203 </t>
  </si>
  <si>
    <t>KGXKM</t>
  </si>
  <si>
    <t xml:space="preserve"> 100221 </t>
  </si>
  <si>
    <t>M2XKM</t>
  </si>
  <si>
    <t xml:space="preserve"> 100211 </t>
  </si>
  <si>
    <t>UNXKM</t>
  </si>
  <si>
    <t xml:space="preserve"> 100280 </t>
  </si>
  <si>
    <t xml:space="preserve"> 100270 </t>
  </si>
  <si>
    <t xml:space="preserve"> COMP-1706 </t>
  </si>
  <si>
    <t>SEMANA</t>
  </si>
  <si>
    <t xml:space="preserve"> COMP-1744 </t>
  </si>
  <si>
    <t xml:space="preserve"> COMP-1726 </t>
  </si>
  <si>
    <t xml:space="preserve"> COMP-1729 </t>
  </si>
  <si>
    <t xml:space="preserve"> COMP-1730 </t>
  </si>
  <si>
    <t xml:space="preserve"> COMP-1732 </t>
  </si>
  <si>
    <t>B.D.I. Obra</t>
  </si>
  <si>
    <t>B.D.I. Dif.</t>
  </si>
  <si>
    <t>Total com BDI</t>
  </si>
  <si>
    <t>1</t>
  </si>
  <si>
    <t>1.1</t>
  </si>
  <si>
    <t>1.1.1</t>
  </si>
  <si>
    <t>1.1.2</t>
  </si>
  <si>
    <t>1.1.3</t>
  </si>
  <si>
    <t>1.2</t>
  </si>
  <si>
    <t>1.2.1</t>
  </si>
  <si>
    <t>1.2.2</t>
  </si>
  <si>
    <t>1.3</t>
  </si>
  <si>
    <t>1.3.1</t>
  </si>
  <si>
    <t>1.4</t>
  </si>
  <si>
    <t>1.4.1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</si>
  <si>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</si>
  <si>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</si>
  <si>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</si>
  <si>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</si>
  <si>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</si>
  <si>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</si>
  <si>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</si>
  <si>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</si>
  <si>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</si>
  <si>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</si>
  <si>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</si>
  <si>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</si>
  <si>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</si>
  <si>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</si>
  <si>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3</t>
  </si>
  <si>
    <t>3.1</t>
  </si>
  <si>
    <t>3.1.1</t>
  </si>
  <si>
    <t>3.1.2</t>
  </si>
  <si>
    <t>3.2</t>
  </si>
  <si>
    <t>3.2.1</t>
  </si>
  <si>
    <t>3.3</t>
  </si>
  <si>
    <t>3.3.1</t>
  </si>
  <si>
    <t>3.3.1.1</t>
  </si>
  <si>
    <t>3.3.1.2</t>
  </si>
  <si>
    <t>3.3.2</t>
  </si>
  <si>
    <t>3.3.2.1</t>
  </si>
  <si>
    <t>3.4</t>
  </si>
  <si>
    <t>3.4.1</t>
  </si>
  <si>
    <t>3.4.2</t>
  </si>
  <si>
    <t>3.5</t>
  </si>
  <si>
    <t>3.5.1</t>
  </si>
  <si>
    <t>3.5.1.1</t>
  </si>
  <si>
    <t>3.5.1.2</t>
  </si>
  <si>
    <t>3.5.1.3</t>
  </si>
  <si>
    <t>3.5.1.3.1</t>
  </si>
  <si>
    <t>3.5.1.3.2</t>
  </si>
  <si>
    <t>3.5.2</t>
  </si>
  <si>
    <t>3.5.2.1</t>
  </si>
  <si>
    <t>3.5.2.2</t>
  </si>
  <si>
    <t>3.5.3</t>
  </si>
  <si>
    <t>3.5.3.1</t>
  </si>
  <si>
    <t>3.5.3.2</t>
  </si>
  <si>
    <t>3.5.3.3</t>
  </si>
  <si>
    <t>3.5.4</t>
  </si>
  <si>
    <t>3.5.4.1</t>
  </si>
  <si>
    <t>3.5.4.2</t>
  </si>
  <si>
    <t>3.6</t>
  </si>
  <si>
    <t>3.6.1</t>
  </si>
  <si>
    <t>3.6.2</t>
  </si>
  <si>
    <t>3.6.3</t>
  </si>
  <si>
    <t>3.6.4</t>
  </si>
  <si>
    <t>3.6.5</t>
  </si>
  <si>
    <t>3.7</t>
  </si>
  <si>
    <t>3.7.1</t>
  </si>
  <si>
    <t>3.7.1.1</t>
  </si>
  <si>
    <t>3.7.1.2</t>
  </si>
  <si>
    <t>3.7.1.3</t>
  </si>
  <si>
    <t>3.7.1.4</t>
  </si>
  <si>
    <t>3.7.1.5</t>
  </si>
  <si>
    <t>3.7.1.6</t>
  </si>
  <si>
    <t>3.7.1.7</t>
  </si>
  <si>
    <t>3.7.1.8</t>
  </si>
  <si>
    <t>3.7.1.9</t>
  </si>
  <si>
    <t>3.7.1.10</t>
  </si>
  <si>
    <t>3.7.1.11</t>
  </si>
  <si>
    <t>3.7.1.12</t>
  </si>
  <si>
    <t>3.7.1.13</t>
  </si>
  <si>
    <t>3.7.1.14</t>
  </si>
  <si>
    <t>3.7.1.15</t>
  </si>
  <si>
    <t>3.7.1.16</t>
  </si>
  <si>
    <t>3.7.1.17</t>
  </si>
  <si>
    <t>3.7.2</t>
  </si>
  <si>
    <t>3.7.2.1</t>
  </si>
  <si>
    <t>3.7.2.2</t>
  </si>
  <si>
    <t>3.7.3</t>
  </si>
  <si>
    <t>3.7.3.1</t>
  </si>
  <si>
    <t>4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</si>
  <si>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</si>
  <si>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</si>
  <si>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</si>
  <si>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</si>
  <si>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</si>
  <si>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</si>
  <si>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</si>
  <si>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</si>
  <si>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</si>
  <si>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</si>
  <si>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</si>
  <si>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4.2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</si>
  <si>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</si>
  <si>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</si>
  <si>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</si>
  <si>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</si>
  <si>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</si>
  <si>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</si>
  <si>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</si>
  <si>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</si>
  <si>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</si>
  <si>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</si>
  <si>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</si>
  <si>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</si>
  <si>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</si>
  <si>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</si>
  <si>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</si>
  <si>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4.2.16</t>
  </si>
  <si>
    <t>4.2.17</t>
  </si>
  <si>
    <t>4.3</t>
  </si>
  <si>
    <t>4.3.1</t>
  </si>
  <si>
    <t>4.3.2</t>
  </si>
  <si>
    <t>4.3.3</t>
  </si>
  <si>
    <t>5</t>
  </si>
  <si>
    <t>5.1</t>
  </si>
  <si>
    <t>5.1.1</t>
  </si>
  <si>
    <t>5.1.2</t>
  </si>
  <si>
    <t>5.1.3</t>
  </si>
  <si>
    <t>5.1.4</t>
  </si>
  <si>
    <t>5.1.5</t>
  </si>
  <si>
    <t>5.1.6</t>
  </si>
  <si>
    <t>5.2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</si>
  <si>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</si>
  <si>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</si>
  <si>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</si>
  <si>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</si>
  <si>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</si>
  <si>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</si>
  <si>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</si>
  <si>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</si>
  <si>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</si>
  <si>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5.3</t>
  </si>
  <si>
    <t>5.3.1</t>
  </si>
  <si>
    <t>5.3.2</t>
  </si>
  <si>
    <t>5.4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</si>
  <si>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</si>
  <si>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</si>
  <si>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</si>
  <si>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</si>
  <si>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</si>
  <si>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</si>
  <si>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</si>
  <si>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</si>
  <si>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</si>
  <si>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</si>
  <si>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</si>
  <si>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</si>
  <si>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</si>
  <si>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</si>
  <si>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</si>
  <si>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</si>
  <si>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</si>
  <si>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7</t>
  </si>
  <si>
    <t>7.1</t>
  </si>
  <si>
    <t>8</t>
  </si>
  <si>
    <t>8.1</t>
  </si>
  <si>
    <t>8.2</t>
  </si>
  <si>
    <t>8.3</t>
  </si>
  <si>
    <t>8.4</t>
  </si>
  <si>
    <t xml:space="preserve">MEMÓRIA DE CÁLCULO DO BDI - OBRA </t>
  </si>
  <si>
    <t>MEMÓRIA DE CÁLCULO DO BDI – EQUIPAMENTOS</t>
  </si>
  <si>
    <t>BDI ESTABELECIDO PARA ESTE PROJETO</t>
  </si>
  <si>
    <t>BDI  ESTABELECIDO PARA ESTE PROJETO</t>
  </si>
  <si>
    <t>BDI APLICADO AO PROJETO - BASEADO MANUAL DE ORIENTAÇÕES PARA ELABORAÇÃO DE PLANILHAS ORÇAMENTÁRIAS DE OBRAS PÚBLICAS – TCU (2014) E RELATÓRIO DO ACORDÃO Nº 2.622/2013.</t>
  </si>
  <si>
    <t>ITEM</t>
  </si>
  <si>
    <t>DISCRIMINAÇÃO</t>
  </si>
  <si>
    <t xml:space="preserve">TAXA % </t>
  </si>
  <si>
    <t>%</t>
  </si>
  <si>
    <t>TOTAL ACUMULADO</t>
  </si>
  <si>
    <t>01</t>
  </si>
  <si>
    <t>AC (Taxa de rateio da administração central)</t>
  </si>
  <si>
    <t>02</t>
  </si>
  <si>
    <t>R (Riscos e imprevistos)</t>
  </si>
  <si>
    <t>03</t>
  </si>
  <si>
    <t>S (Taxa representativa de seguros)</t>
  </si>
  <si>
    <t>04</t>
  </si>
  <si>
    <t>G (Taxa que representa o ônus das garantias exigidas em edital)</t>
  </si>
  <si>
    <t>SUBTOTAL:</t>
  </si>
  <si>
    <t>05</t>
  </si>
  <si>
    <t xml:space="preserve">Despesas Financeiras </t>
  </si>
  <si>
    <t>Despesas Financeiras</t>
  </si>
  <si>
    <t>Taxa representativa de incidências de impostos (I)</t>
  </si>
  <si>
    <t>06</t>
  </si>
  <si>
    <r>
      <rPr>
        <sz val="10"/>
        <rFont val="Arial"/>
        <family val="2"/>
        <charset val="1"/>
      </rPr>
      <t xml:space="preserve">COFINS - Contribuição para o Financiamento da Seguridade Social </t>
    </r>
    <r>
      <rPr>
        <b/>
        <sz val="10"/>
        <rFont val="Arial"/>
        <family val="2"/>
        <charset val="1"/>
      </rPr>
      <t>¹</t>
    </r>
  </si>
  <si>
    <t>07</t>
  </si>
  <si>
    <r>
      <rPr>
        <sz val="10"/>
        <rFont val="Arial"/>
        <family val="2"/>
        <charset val="1"/>
      </rPr>
      <t xml:space="preserve">PIS - Programa de Integração Social </t>
    </r>
    <r>
      <rPr>
        <b/>
        <sz val="10"/>
        <rFont val="Arial"/>
        <family val="2"/>
        <charset val="1"/>
      </rPr>
      <t>¹</t>
    </r>
  </si>
  <si>
    <t>08</t>
  </si>
  <si>
    <r>
      <rPr>
        <sz val="10"/>
        <rFont val="Arial"/>
        <charset val="1"/>
      </rPr>
      <t xml:space="preserve">ISS - Imposto Sobre Serviço de Qualquer Natureza </t>
    </r>
    <r>
      <rPr>
        <b/>
        <sz val="10"/>
        <rFont val="Arial"/>
        <family val="2"/>
        <charset val="1"/>
      </rPr>
      <t>²</t>
    </r>
  </si>
  <si>
    <t>09</t>
  </si>
  <si>
    <t>Lucro</t>
  </si>
  <si>
    <t>SUBTOTAL - (L)</t>
  </si>
  <si>
    <t>NOTAS:</t>
  </si>
  <si>
    <r>
      <rPr>
        <b/>
        <sz val="10"/>
        <rFont val="Arial"/>
        <family val="2"/>
        <charset val="1"/>
      </rPr>
      <t>¹</t>
    </r>
    <r>
      <rPr>
        <sz val="10"/>
        <rFont val="Arial"/>
        <family val="2"/>
        <charset val="1"/>
      </rPr>
      <t xml:space="preserve"> Instrução normativa RFB nº 1234, de 11 de janeiro de 2012 - Anexo I</t>
    </r>
  </si>
  <si>
    <r>
      <rPr>
        <b/>
        <sz val="10"/>
        <rFont val="Arial"/>
        <family val="2"/>
        <charset val="1"/>
      </rPr>
      <t>²</t>
    </r>
    <r>
      <rPr>
        <sz val="10"/>
        <rFont val="Arial"/>
        <family val="2"/>
        <charset val="1"/>
      </rPr>
      <t xml:space="preserve"> Manual do Substituto Tributário - SEFAZ-DF - versão MAIO/2020 - PRIMEIRA PARTE - Item VII:
</t>
    </r>
    <r>
      <rPr>
        <i/>
        <sz val="10"/>
        <rFont val="Arial"/>
        <family val="2"/>
        <charset val="1"/>
      </rPr>
      <t>[...] Os serviços dos subitens 7.02 (execução de obras de construção civil, hidráulica ou elétrica, sondagem, perfuração de poços, escavação, drenagem e irrigação, terraplanagem, pavimentação, concretagem e a instalação e montagem de produtos, peças e equipamentos) e 7.05 ( reparação, conservação e reforma de edifícios, estradas, pontes, portos e congêneres) deverá ser retido 1% (um por cento) de ISS sobre o valor da nota fiscal sem qualquer dedução (instituído pela Lei 3.247/2003, e regulamentado pelo § 11º, artigo 8 º, Decreto 25.508/2005) […]</t>
    </r>
  </si>
  <si>
    <t>BDI NÃO DESONERADO</t>
  </si>
  <si>
    <t>responsável técnico e CREA</t>
  </si>
  <si>
    <t>responsável Técnico e CREA</t>
  </si>
  <si>
    <t>Responsável Técnico e CREA</t>
  </si>
  <si>
    <t>Orienta-se preencher somente as células de coloração bege.</t>
  </si>
  <si>
    <t>A planilha em questão é uma sugestão, podendo ser alterada pela licitante.</t>
  </si>
  <si>
    <t>A Licitante deve conferir as fórmulas e demais formatações, sendo a utilização dessa planilha de sua inteira responsabilidade.</t>
  </si>
  <si>
    <t>Preencher percentual. Ex: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</si>
</sst>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* #,##0.00_-;\-&quot;R$&quot;* #,##0.00_-;_-&quot;R$&quot;* &quot;-&quot;??_-;_-@_-"/>
    <numFmt numFmtId="164" formatCode="#,##0.00\ %"/>
    <numFmt numFmtId="165" formatCode="0.000"/>
    <numFmt numFmtId="166" formatCode="_(* #,##0.00_);_(* \(#,##0.00\);_(* \-??_);_(@_)"/>
  </numFmts>
  <fonts count="24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i/>
      <sz val="11"/>
      <color rgb="FF7F7F7F"/>
      <name val="Calibri"/>
      <family val="2"/>
      <scheme val="minor"/>
    </font>
    <font>
      <b/>
      <sz val="12"/>
      <color rgb="FF000000"/>
      <name val="V"/>
      <charset val="1"/>
    </font>
    <font>
      <b/>
      <sz val="11"/>
      <color rgb="FF000000"/>
      <name val="Lucida Sans Unicode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charset val="1"/>
    </font>
    <font>
      <i/>
      <sz val="10"/>
      <name val="Arial"/>
      <family val="2"/>
      <charset val="1"/>
    </font>
    <font>
      <sz val="12"/>
      <name val="Arial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3CDDD"/>
        <bgColor rgb="FFC0C0C0"/>
      </patternFill>
    </fill>
    <fill>
      <patternFill patternType="solid">
        <fgColor rgb="FF9BBB59"/>
        <bgColor rgb="FF969696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27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right" vertical="top" wrapText="1"/>
    </xf>
    <xf numFmtId="0" fontId="10" fillId="10" borderId="0" xfId="0" applyFont="1" applyFill="1" applyAlignment="1">
      <alignment horizontal="left" vertical="top" wrapText="1"/>
    </xf>
    <xf numFmtId="0" fontId="11" fillId="11" borderId="0" xfId="0" applyFont="1" applyFill="1" applyAlignment="1">
      <alignment horizontal="center" vertical="top" wrapText="1"/>
    </xf>
    <xf numFmtId="0" fontId="13" fillId="13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10" fillId="10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0" fontId="7" fillId="10" borderId="0" xfId="0" applyFont="1" applyFill="1" applyAlignment="1">
      <alignment horizontal="left" vertical="top" wrapText="1"/>
    </xf>
    <xf numFmtId="9" fontId="6" fillId="7" borderId="4" xfId="2" applyFont="1" applyFill="1" applyBorder="1" applyAlignment="1">
      <alignment horizontal="right" vertical="top" wrapText="1"/>
    </xf>
    <xf numFmtId="44" fontId="6" fillId="7" borderId="5" xfId="1" applyFont="1" applyFill="1" applyBorder="1" applyAlignment="1">
      <alignment horizontal="right" vertical="top" wrapText="1"/>
    </xf>
    <xf numFmtId="0" fontId="6" fillId="7" borderId="5" xfId="0" applyFont="1" applyFill="1" applyBorder="1" applyAlignment="1">
      <alignment horizontal="right" vertical="top" wrapText="1"/>
    </xf>
    <xf numFmtId="9" fontId="8" fillId="9" borderId="4" xfId="2" applyFont="1" applyFill="1" applyBorder="1" applyAlignment="1">
      <alignment horizontal="right" vertical="top" wrapText="1"/>
    </xf>
    <xf numFmtId="44" fontId="9" fillId="9" borderId="5" xfId="1" applyFont="1" applyFill="1" applyBorder="1" applyAlignment="1">
      <alignment horizontal="right" vertical="top" wrapText="1"/>
    </xf>
    <xf numFmtId="44" fontId="6" fillId="7" borderId="5" xfId="0" applyNumberFormat="1" applyFont="1" applyFill="1" applyBorder="1" applyAlignment="1">
      <alignment horizontal="right" vertical="top" wrapText="1"/>
    </xf>
    <xf numFmtId="10" fontId="6" fillId="7" borderId="4" xfId="2" applyNumberFormat="1" applyFont="1" applyFill="1" applyBorder="1" applyAlignment="1">
      <alignment horizontal="right" vertical="top" wrapText="1"/>
    </xf>
    <xf numFmtId="0" fontId="1" fillId="13" borderId="0" xfId="0" applyFont="1" applyFill="1" applyAlignment="1">
      <alignment horizontal="left" vertical="top" wrapText="1"/>
    </xf>
    <xf numFmtId="0" fontId="7" fillId="13" borderId="0" xfId="0" applyFont="1" applyFill="1" applyAlignment="1">
      <alignment horizontal="left" vertical="top" wrapText="1"/>
    </xf>
    <xf numFmtId="0" fontId="1" fillId="13" borderId="3" xfId="0" applyFont="1" applyFill="1" applyBorder="1" applyAlignment="1">
      <alignment horizontal="left" vertical="top" wrapText="1"/>
    </xf>
    <xf numFmtId="0" fontId="1" fillId="13" borderId="3" xfId="0" applyFont="1" applyFill="1" applyBorder="1" applyAlignment="1">
      <alignment horizontal="right" vertical="top" wrapText="1"/>
    </xf>
    <xf numFmtId="0" fontId="5" fillId="14" borderId="3" xfId="0" applyFont="1" applyFill="1" applyBorder="1" applyAlignment="1">
      <alignment horizontal="left" vertical="top" wrapText="1"/>
    </xf>
    <xf numFmtId="4" fontId="5" fillId="14" borderId="3" xfId="0" applyNumberFormat="1" applyFont="1" applyFill="1" applyBorder="1" applyAlignment="1">
      <alignment horizontal="right" vertical="top" wrapText="1"/>
    </xf>
    <xf numFmtId="164" fontId="5" fillId="14" borderId="3" xfId="0" applyNumberFormat="1" applyFont="1" applyFill="1" applyBorder="1" applyAlignment="1">
      <alignment horizontal="right" vertical="top" wrapText="1"/>
    </xf>
    <xf numFmtId="0" fontId="7" fillId="13" borderId="0" xfId="0" applyFont="1" applyFill="1" applyAlignment="1">
      <alignment horizontal="right" vertical="top" wrapText="1"/>
    </xf>
    <xf numFmtId="0" fontId="13" fillId="13" borderId="0" xfId="0" applyFont="1" applyFill="1" applyAlignment="1">
      <alignment horizontal="left" vertical="top" wrapText="1"/>
    </xf>
    <xf numFmtId="0" fontId="7" fillId="13" borderId="0" xfId="0" applyFont="1" applyFill="1" applyAlignment="1">
      <alignment horizontal="center" vertical="top" wrapText="1"/>
    </xf>
    <xf numFmtId="0" fontId="1" fillId="13" borderId="3" xfId="0" applyFont="1" applyFill="1" applyBorder="1" applyAlignment="1">
      <alignment horizontal="center" vertical="top" wrapText="1"/>
    </xf>
    <xf numFmtId="0" fontId="5" fillId="14" borderId="3" xfId="0" applyFont="1" applyFill="1" applyBorder="1" applyAlignment="1">
      <alignment horizontal="right" vertical="top" wrapText="1"/>
    </xf>
    <xf numFmtId="0" fontId="8" fillId="15" borderId="3" xfId="0" applyFont="1" applyFill="1" applyBorder="1" applyAlignment="1">
      <alignment horizontal="left" vertical="top" wrapText="1"/>
    </xf>
    <xf numFmtId="0" fontId="8" fillId="15" borderId="3" xfId="0" applyFont="1" applyFill="1" applyBorder="1" applyAlignment="1">
      <alignment horizontal="right" vertical="top" wrapText="1"/>
    </xf>
    <xf numFmtId="0" fontId="8" fillId="15" borderId="3" xfId="0" applyFont="1" applyFill="1" applyBorder="1" applyAlignment="1">
      <alignment horizontal="center" vertical="top" wrapText="1"/>
    </xf>
    <xf numFmtId="4" fontId="8" fillId="15" borderId="3" xfId="0" applyNumberFormat="1" applyFont="1" applyFill="1" applyBorder="1" applyAlignment="1">
      <alignment horizontal="right" vertical="top" wrapText="1"/>
    </xf>
    <xf numFmtId="0" fontId="1" fillId="16" borderId="0" xfId="0" applyFont="1" applyFill="1" applyAlignment="1">
      <alignment horizontal="left" vertical="top" wrapText="1"/>
    </xf>
    <xf numFmtId="0" fontId="0" fillId="16" borderId="0" xfId="0" applyFill="1"/>
    <xf numFmtId="0" fontId="7" fillId="13" borderId="0" xfId="0" applyFont="1" applyFill="1" applyAlignment="1">
      <alignment vertical="top" wrapText="1"/>
    </xf>
    <xf numFmtId="0" fontId="1" fillId="13" borderId="0" xfId="0" applyFont="1" applyFill="1" applyAlignment="1">
      <alignment vertical="top" wrapText="1"/>
    </xf>
    <xf numFmtId="4" fontId="7" fillId="13" borderId="0" xfId="0" applyNumberFormat="1" applyFont="1" applyFill="1" applyAlignment="1">
      <alignment vertical="top" wrapText="1"/>
    </xf>
    <xf numFmtId="4" fontId="8" fillId="16" borderId="3" xfId="0" applyNumberFormat="1" applyFont="1" applyFill="1" applyBorder="1" applyAlignment="1">
      <alignment horizontal="right" vertical="top" wrapText="1"/>
    </xf>
    <xf numFmtId="10" fontId="7" fillId="16" borderId="0" xfId="0" applyNumberFormat="1" applyFont="1" applyFill="1" applyAlignment="1">
      <alignment vertical="top" wrapText="1"/>
    </xf>
    <xf numFmtId="0" fontId="7" fillId="16" borderId="0" xfId="0" applyFont="1" applyFill="1" applyAlignment="1">
      <alignment vertical="top" wrapText="1"/>
    </xf>
    <xf numFmtId="165" fontId="0" fillId="0" borderId="0" xfId="0" applyNumberFormat="1"/>
    <xf numFmtId="44" fontId="9" fillId="9" borderId="5" xfId="0" applyNumberFormat="1" applyFont="1" applyFill="1" applyBorder="1" applyAlignment="1">
      <alignment horizontal="right" vertical="top" wrapText="1"/>
    </xf>
    <xf numFmtId="10" fontId="9" fillId="16" borderId="4" xfId="2" applyNumberFormat="1" applyFont="1" applyFill="1" applyBorder="1" applyAlignment="1">
      <alignment horizontal="right" vertical="top" wrapText="1"/>
    </xf>
    <xf numFmtId="44" fontId="12" fillId="12" borderId="0" xfId="0" applyNumberFormat="1" applyFont="1" applyFill="1" applyAlignment="1">
      <alignment horizontal="right" vertical="top" wrapText="1"/>
    </xf>
    <xf numFmtId="10" fontId="7" fillId="13" borderId="0" xfId="2" applyNumberFormat="1" applyFont="1" applyFill="1" applyAlignment="1">
      <alignment vertical="top" wrapText="1"/>
    </xf>
    <xf numFmtId="10" fontId="12" fillId="12" borderId="0" xfId="0" applyNumberFormat="1" applyFont="1" applyFill="1" applyAlignment="1">
      <alignment horizontal="right" vertical="top" wrapText="1"/>
    </xf>
    <xf numFmtId="10" fontId="0" fillId="0" borderId="0" xfId="2" applyNumberFormat="1" applyFont="1"/>
    <xf numFmtId="10" fontId="0" fillId="0" borderId="12" xfId="2" applyNumberFormat="1" applyFont="1" applyBorder="1" applyAlignment="1" applyProtection="1">
      <alignment horizontal="center"/>
    </xf>
    <xf numFmtId="49" fontId="19" fillId="0" borderId="11" xfId="0" applyNumberFormat="1" applyFont="1" applyBorder="1" applyAlignment="1">
      <alignment horizontal="center" vertical="center"/>
    </xf>
    <xf numFmtId="10" fontId="19" fillId="0" borderId="0" xfId="3" applyNumberFormat="1" applyFont="1" applyBorder="1" applyAlignment="1" applyProtection="1">
      <alignment horizontal="center" vertical="center"/>
    </xf>
    <xf numFmtId="10" fontId="19" fillId="0" borderId="13" xfId="3" applyNumberFormat="1" applyFont="1" applyBorder="1" applyAlignment="1" applyProtection="1">
      <alignment horizontal="center" vertical="center" wrapText="1"/>
    </xf>
    <xf numFmtId="49" fontId="19" fillId="0" borderId="11" xfId="0" applyNumberFormat="1" applyFont="1" applyBorder="1" applyAlignment="1">
      <alignment horizontal="center"/>
    </xf>
    <xf numFmtId="10" fontId="20" fillId="0" borderId="0" xfId="3" applyNumberFormat="1" applyFont="1" applyBorder="1" applyAlignment="1" applyProtection="1">
      <alignment horizontal="center"/>
    </xf>
    <xf numFmtId="10" fontId="20" fillId="0" borderId="13" xfId="3" applyNumberFormat="1" applyFont="1" applyBorder="1" applyAlignment="1" applyProtection="1">
      <alignment horizontal="center"/>
    </xf>
    <xf numFmtId="49" fontId="20" fillId="0" borderId="11" xfId="0" applyNumberFormat="1" applyFont="1" applyBorder="1" applyAlignment="1">
      <alignment horizontal="center" vertical="center"/>
    </xf>
    <xf numFmtId="10" fontId="20" fillId="0" borderId="0" xfId="3" applyNumberFormat="1" applyFont="1" applyBorder="1" applyAlignment="1" applyProtection="1">
      <alignment horizontal="center" vertical="center"/>
    </xf>
    <xf numFmtId="10" fontId="20" fillId="0" borderId="13" xfId="3" applyNumberFormat="1" applyFont="1" applyBorder="1" applyAlignment="1" applyProtection="1">
      <alignment horizontal="center" vertical="center"/>
    </xf>
    <xf numFmtId="10" fontId="19" fillId="0" borderId="13" xfId="3" applyNumberFormat="1" applyFont="1" applyBorder="1" applyAlignment="1" applyProtection="1">
      <alignment horizontal="center" vertical="center"/>
    </xf>
    <xf numFmtId="49" fontId="23" fillId="0" borderId="11" xfId="0" applyNumberFormat="1" applyFont="1" applyBorder="1" applyAlignment="1">
      <alignment horizontal="center" vertical="center"/>
    </xf>
    <xf numFmtId="10" fontId="18" fillId="0" borderId="13" xfId="3" applyNumberFormat="1" applyFont="1" applyBorder="1" applyAlignment="1" applyProtection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6" fontId="18" fillId="0" borderId="11" xfId="0" applyNumberFormat="1" applyFont="1" applyBorder="1" applyAlignment="1">
      <alignment vertical="center"/>
    </xf>
    <xf numFmtId="166" fontId="18" fillId="0" borderId="13" xfId="0" applyNumberFormat="1" applyFont="1" applyBorder="1" applyAlignment="1">
      <alignment vertical="center"/>
    </xf>
    <xf numFmtId="166" fontId="18" fillId="0" borderId="11" xfId="0" applyNumberFormat="1" applyFont="1" applyBorder="1" applyAlignment="1">
      <alignment horizontal="center" vertical="center"/>
    </xf>
    <xf numFmtId="166" fontId="18" fillId="0" borderId="13" xfId="0" applyNumberFormat="1" applyFont="1" applyBorder="1" applyAlignment="1">
      <alignment horizontal="center" vertical="center"/>
    </xf>
    <xf numFmtId="10" fontId="20" fillId="16" borderId="0" xfId="3" applyNumberFormat="1" applyFont="1" applyFill="1" applyBorder="1" applyAlignment="1" applyProtection="1">
      <alignment horizontal="center" vertical="center"/>
    </xf>
    <xf numFmtId="0" fontId="0" fillId="0" borderId="14" xfId="0" applyBorder="1"/>
    <xf numFmtId="166" fontId="19" fillId="0" borderId="0" xfId="0" applyNumberFormat="1" applyFont="1" applyAlignment="1">
      <alignment horizontal="left"/>
    </xf>
    <xf numFmtId="166" fontId="20" fillId="0" borderId="0" xfId="0" applyNumberFormat="1" applyFont="1" applyAlignment="1">
      <alignment horizontal="center"/>
    </xf>
    <xf numFmtId="166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horizontal="right" vertical="center"/>
    </xf>
    <xf numFmtId="166" fontId="19" fillId="0" borderId="0" xfId="0" applyNumberFormat="1" applyFont="1"/>
    <xf numFmtId="166" fontId="21" fillId="0" borderId="0" xfId="0" applyNumberFormat="1" applyFont="1" applyAlignment="1">
      <alignment vertical="center"/>
    </xf>
    <xf numFmtId="166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166" fontId="18" fillId="0" borderId="0" xfId="0" applyNumberFormat="1" applyFont="1" applyAlignment="1">
      <alignment vertical="center"/>
    </xf>
    <xf numFmtId="0" fontId="0" fillId="0" borderId="16" xfId="0" applyBorder="1"/>
    <xf numFmtId="0" fontId="7" fillId="13" borderId="14" xfId="0" applyFont="1" applyFill="1" applyBorder="1" applyAlignment="1">
      <alignment horizontal="center" vertical="top" wrapText="1"/>
    </xf>
    <xf numFmtId="10" fontId="10" fillId="16" borderId="0" xfId="0" applyNumberFormat="1" applyFont="1" applyFill="1" applyAlignment="1">
      <alignment vertical="top" wrapText="1"/>
    </xf>
    <xf numFmtId="0" fontId="7" fillId="13" borderId="0" xfId="0" applyFont="1" applyFill="1" applyAlignment="1">
      <alignment horizontal="left" vertical="top" wrapText="1"/>
    </xf>
    <xf numFmtId="0" fontId="7" fillId="13" borderId="0" xfId="0" applyFont="1" applyFill="1" applyAlignment="1">
      <alignment horizontal="right" vertical="top" wrapText="1"/>
    </xf>
    <xf numFmtId="4" fontId="7" fillId="13" borderId="0" xfId="0" applyNumberFormat="1" applyFont="1" applyFill="1" applyAlignment="1">
      <alignment horizontal="right" vertical="top" wrapText="1"/>
    </xf>
    <xf numFmtId="0" fontId="5" fillId="14" borderId="6" xfId="0" applyFont="1" applyFill="1" applyBorder="1" applyAlignment="1">
      <alignment horizontal="left" vertical="top" wrapText="1"/>
    </xf>
    <xf numFmtId="0" fontId="5" fillId="14" borderId="7" xfId="0" applyFont="1" applyFill="1" applyBorder="1" applyAlignment="1">
      <alignment horizontal="left" vertical="top" wrapText="1"/>
    </xf>
    <xf numFmtId="0" fontId="5" fillId="14" borderId="8" xfId="0" applyFont="1" applyFill="1" applyBorder="1" applyAlignment="1">
      <alignment horizontal="left" vertical="top" wrapText="1"/>
    </xf>
    <xf numFmtId="0" fontId="5" fillId="14" borderId="3" xfId="0" applyFont="1" applyFill="1" applyBorder="1" applyAlignment="1">
      <alignment horizontal="left" vertical="top" wrapText="1"/>
    </xf>
    <xf numFmtId="0" fontId="13" fillId="13" borderId="0" xfId="0" applyFont="1" applyFill="1" applyAlignment="1">
      <alignment horizontal="center" vertical="top" wrapText="1"/>
    </xf>
    <xf numFmtId="0" fontId="0" fillId="0" borderId="0" xfId="0"/>
    <xf numFmtId="0" fontId="1" fillId="13" borderId="3" xfId="0" applyFont="1" applyFill="1" applyBorder="1" applyAlignment="1">
      <alignment horizontal="left" vertical="top" wrapText="1"/>
    </xf>
    <xf numFmtId="0" fontId="0" fillId="20" borderId="14" xfId="0" applyFill="1" applyBorder="1" applyAlignment="1">
      <alignment horizontal="center" vertical="center"/>
    </xf>
    <xf numFmtId="0" fontId="1" fillId="13" borderId="0" xfId="0" applyFont="1" applyFill="1" applyAlignment="1">
      <alignment horizontal="left" vertical="top" wrapText="1"/>
    </xf>
    <xf numFmtId="10" fontId="7" fillId="16" borderId="0" xfId="0" applyNumberFormat="1" applyFont="1" applyFill="1" applyAlignment="1">
      <alignment horizontal="left" vertical="top" wrapText="1"/>
    </xf>
    <xf numFmtId="0" fontId="7" fillId="16" borderId="0" xfId="0" applyFont="1" applyFill="1" applyAlignment="1">
      <alignment horizontal="left" vertical="top" wrapText="1"/>
    </xf>
    <xf numFmtId="0" fontId="1" fillId="13" borderId="0" xfId="0" applyFont="1" applyFill="1" applyAlignment="1">
      <alignment horizontal="center" wrapText="1"/>
    </xf>
    <xf numFmtId="0" fontId="16" fillId="17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 wrapText="1"/>
    </xf>
    <xf numFmtId="10" fontId="20" fillId="16" borderId="0" xfId="3" applyNumberFormat="1" applyFont="1" applyFill="1" applyBorder="1" applyAlignment="1" applyProtection="1">
      <alignment horizontal="center" vertical="center"/>
    </xf>
    <xf numFmtId="0" fontId="17" fillId="18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8" fillId="19" borderId="10" xfId="0" applyFont="1" applyFill="1" applyBorder="1" applyAlignment="1">
      <alignment horizontal="center" vertical="center"/>
    </xf>
    <xf numFmtId="166" fontId="19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wrapText="1"/>
    </xf>
    <xf numFmtId="166" fontId="19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left" vertical="center" wrapText="1"/>
    </xf>
    <xf numFmtId="0" fontId="0" fillId="20" borderId="14" xfId="0" applyFill="1" applyBorder="1" applyAlignment="1">
      <alignment horizontal="center"/>
    </xf>
    <xf numFmtId="166" fontId="18" fillId="0" borderId="0" xfId="0" applyNumberFormat="1" applyFont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10" fontId="19" fillId="0" borderId="13" xfId="3" applyNumberFormat="1" applyFont="1" applyBorder="1" applyAlignment="1" applyProtection="1">
      <alignment horizontal="center" vertical="center"/>
    </xf>
    <xf numFmtId="49" fontId="19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top"/>
    </xf>
    <xf numFmtId="0" fontId="0" fillId="0" borderId="15" xfId="0" applyBorder="1" applyAlignment="1">
      <alignment horizontal="center" vertical="center"/>
    </xf>
    <xf numFmtId="0" fontId="0" fillId="20" borderId="0" xfId="0" applyFill="1" applyAlignment="1">
      <alignment horizontal="center"/>
    </xf>
    <xf numFmtId="0" fontId="8" fillId="8" borderId="4" xfId="0" applyFont="1" applyFill="1" applyBorder="1" applyAlignment="1">
      <alignment horizontal="left" vertical="top" wrapText="1"/>
    </xf>
    <xf numFmtId="0" fontId="8" fillId="8" borderId="5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10" fillId="10" borderId="0" xfId="0" applyFont="1" applyFill="1" applyAlignment="1">
      <alignment horizontal="left" vertical="top" wrapText="1"/>
    </xf>
    <xf numFmtId="0" fontId="13" fillId="13" borderId="17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wrapText="1"/>
    </xf>
    <xf numFmtId="0" fontId="10" fillId="16" borderId="0" xfId="0" applyFont="1" applyFill="1" applyAlignment="1">
      <alignment horizontal="left" vertical="top" wrapText="1"/>
    </xf>
  </cellXfs>
  <cellStyles count="4">
    <cellStyle name="Moeda" xfId="1" builtinId="4"/>
    <cellStyle name="Normal" xfId="0" builtinId="0"/>
    <cellStyle name="Porcentagem" xfId="2" builtinId="5"/>
    <cellStyle name="Texto Explicativo" xfId="3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328300</xdr:colOff>
      <xdr:row>24</xdr:row>
      <xdr:rowOff>168100</xdr:rowOff>
    </xdr:from>
    <xdr:to>
      <xdr:col>3</xdr:col>
      <xdr:colOff>43620</xdr:colOff>
      <xdr:row>30</xdr:row>
      <xdr:rowOff>102895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2B7221-D1E3-4901-8F69-18FD6FF7A02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73333"/>
        <a:stretch/>
      </xdr:blipFill>
      <xdr:spPr>
        <a:xfrm>
          <a:off x="328300" y="14722300"/>
          <a:ext cx="4731820" cy="10015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85640</xdr:colOff>
      <xdr:row>24</xdr:row>
      <xdr:rowOff>136620</xdr:rowOff>
    </xdr:from>
    <xdr:to>
      <xdr:col>11</xdr:col>
      <xdr:colOff>68000</xdr:colOff>
      <xdr:row>30</xdr:row>
      <xdr:rowOff>73510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8E6697B-5473-4998-BDF5-49AAB3A85C1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73333"/>
        <a:stretch/>
      </xdr:blipFill>
      <xdr:spPr>
        <a:xfrm>
          <a:off x="7692940" y="14690820"/>
          <a:ext cx="5176660" cy="100369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0001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5E5DA-2757-4694-A7CF-86E50A4DBB35}">
  <dimension ref="A1:G3"/>
  <sheetViews>
    <sheetView workbookViewId="0">
      <selection activeCell="E31" sqref="E31"/>
    </sheetView>
  </sheetViews>
  <sheetFormatPr defaultRowHeight="14.25"/>
  <sheetData>
    <row r="1" spans="1:7">
      <c r="A1" t="s">
        <v>550</v>
      </c>
      <c r="G1" s="35"/>
    </row>
    <row r="2" spans="1:7">
      <c r="A2" t="s">
        <v>551</v>
      </c>
    </row>
    <row r="3" spans="1:7">
      <c r="A3" t="s">
        <v>552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4F4A9-F337-48E1-9983-07A47F82A309}">
  <dimension ref="A1:N18"/>
  <sheetViews>
    <sheetView tabSelected="1" view="pageBreakPreview" zoomScale="60" zoomScaleNormal="100" workbookViewId="0">
      <selection activeCell="S46" sqref="S46"/>
    </sheetView>
  </sheetViews>
  <sheetFormatPr defaultRowHeight="14.25"/>
  <cols>
    <col min="1" max="1" width="11" customWidth="1"/>
    <col min="2" max="2" width="10" bestFit="1" customWidth="1"/>
    <col min="4" max="4" width="60" bestFit="1" customWidth="1"/>
    <col min="5" max="5" width="30" bestFit="1" customWidth="1"/>
    <col min="6" max="6" width="5" bestFit="1" customWidth="1"/>
    <col min="7" max="9" width="10" bestFit="1" customWidth="1"/>
    <col min="10" max="10" width="11.125" bestFit="1" customWidth="1"/>
    <col min="11" max="11" width="34.5" bestFit="1" customWidth="1"/>
  </cols>
  <sheetData>
    <row r="1" spans="1:14" ht="15">
      <c r="A1" s="18" t="s">
        <v>187</v>
      </c>
      <c r="B1" s="34"/>
      <c r="C1" s="34"/>
      <c r="D1" s="35"/>
      <c r="E1" s="18" t="s">
        <v>1</v>
      </c>
      <c r="F1" s="94" t="s">
        <v>340</v>
      </c>
      <c r="G1" s="94"/>
      <c r="H1" s="94"/>
      <c r="I1" s="94" t="s">
        <v>2</v>
      </c>
      <c r="J1" s="94"/>
      <c r="K1" s="94"/>
    </row>
    <row r="2" spans="1:14" ht="42" customHeight="1">
      <c r="A2" s="18" t="s">
        <v>0</v>
      </c>
      <c r="B2" s="83" t="s">
        <v>3</v>
      </c>
      <c r="C2" s="83"/>
      <c r="D2" s="83"/>
      <c r="E2" s="19" t="s">
        <v>183</v>
      </c>
      <c r="F2" s="95">
        <f>BDI!F3</f>
        <v>0</v>
      </c>
      <c r="G2" s="96"/>
      <c r="H2" s="96"/>
      <c r="I2" s="96" t="s">
        <v>4</v>
      </c>
      <c r="J2" s="96"/>
      <c r="K2" s="96"/>
    </row>
    <row r="3" spans="1:14" ht="15">
      <c r="A3" s="97" t="s">
        <v>184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4" ht="15">
      <c r="A4" s="92" t="s">
        <v>6</v>
      </c>
      <c r="B4" s="92"/>
      <c r="C4" s="92"/>
      <c r="D4" s="92" t="s">
        <v>7</v>
      </c>
      <c r="E4" s="92"/>
      <c r="F4" s="92"/>
      <c r="G4" s="92"/>
      <c r="H4" s="92"/>
      <c r="I4" s="92"/>
      <c r="J4" s="21" t="s">
        <v>185</v>
      </c>
      <c r="K4" s="21" t="s">
        <v>186</v>
      </c>
    </row>
    <row r="5" spans="1:14" ht="24" customHeight="1">
      <c r="A5" s="86" t="s">
        <v>343</v>
      </c>
      <c r="B5" s="87"/>
      <c r="C5" s="88"/>
      <c r="D5" s="89" t="s">
        <v>12</v>
      </c>
      <c r="E5" s="89"/>
      <c r="F5" s="89"/>
      <c r="G5" s="89"/>
      <c r="H5" s="89"/>
      <c r="I5" s="89"/>
      <c r="J5" s="23">
        <f>VLOOKUP(A5,'Orçamento sintético modelo'!$A$5:$I$172,9,FALSE)</f>
        <v>0</v>
      </c>
      <c r="K5" s="24" t="e">
        <f>J5/$I$14</f>
        <v>#DIV/0!</v>
      </c>
      <c r="N5" s="48"/>
    </row>
    <row r="6" spans="1:14" ht="24" customHeight="1">
      <c r="A6" s="86" t="s">
        <v>355</v>
      </c>
      <c r="B6" s="87"/>
      <c r="C6" s="88"/>
      <c r="D6" s="89" t="s">
        <v>25</v>
      </c>
      <c r="E6" s="89"/>
      <c r="F6" s="89"/>
      <c r="G6" s="89"/>
      <c r="H6" s="89"/>
      <c r="I6" s="89"/>
      <c r="J6" s="23">
        <f>VLOOKUP(A6,'Orçamento sintético modelo'!$A$5:$I$172,9,FALSE)</f>
        <v>0</v>
      </c>
      <c r="K6" s="24" t="e">
        <f t="shared" ref="K6:K12" si="0">J6/$I$14</f>
        <v>#DIV/0!</v>
      </c>
      <c r="N6" s="48"/>
    </row>
    <row r="7" spans="1:14" ht="24" customHeight="1">
      <c r="A7" s="86" t="s">
        <v>369</v>
      </c>
      <c r="B7" s="87"/>
      <c r="C7" s="88"/>
      <c r="D7" s="89" t="s">
        <v>39</v>
      </c>
      <c r="E7" s="89"/>
      <c r="F7" s="89"/>
      <c r="G7" s="89"/>
      <c r="H7" s="89"/>
      <c r="I7" s="89"/>
      <c r="J7" s="23">
        <f>VLOOKUP(A7,'Orçamento sintético modelo'!$A$5:$I$172,9,FALSE)</f>
        <v>0</v>
      </c>
      <c r="K7" s="24" t="e">
        <f t="shared" si="0"/>
        <v>#DIV/0!</v>
      </c>
      <c r="N7" s="48"/>
    </row>
    <row r="8" spans="1:14" ht="24" customHeight="1">
      <c r="A8" s="86" t="s">
        <v>431</v>
      </c>
      <c r="B8" s="87"/>
      <c r="C8" s="88"/>
      <c r="D8" s="89" t="s">
        <v>101</v>
      </c>
      <c r="E8" s="89"/>
      <c r="F8" s="89"/>
      <c r="G8" s="89"/>
      <c r="H8" s="89"/>
      <c r="I8" s="89"/>
      <c r="J8" s="23">
        <f>VLOOKUP(A8,'Orçamento sintético modelo'!$A$5:$I$172,9,FALSE)</f>
        <v>0</v>
      </c>
      <c r="K8" s="24" t="e">
        <f t="shared" si="0"/>
        <v>#DIV/0!</v>
      </c>
      <c r="N8" s="48"/>
    </row>
    <row r="9" spans="1:14" ht="24" customHeight="1">
      <c r="A9" s="86" t="s">
        <v>465</v>
      </c>
      <c r="B9" s="87"/>
      <c r="C9" s="88"/>
      <c r="D9" s="89" t="s">
        <v>133</v>
      </c>
      <c r="E9" s="89"/>
      <c r="F9" s="89"/>
      <c r="G9" s="89"/>
      <c r="H9" s="89"/>
      <c r="I9" s="89"/>
      <c r="J9" s="23">
        <f>VLOOKUP(A9,'Orçamento sintético modelo'!$A$5:$I$172,9,FALSE)</f>
        <v>0</v>
      </c>
      <c r="K9" s="24" t="e">
        <f t="shared" si="0"/>
        <v>#DIV/0!</v>
      </c>
      <c r="N9" s="48"/>
    </row>
    <row r="10" spans="1:14" ht="24" customHeight="1">
      <c r="A10" s="86" t="s">
        <v>495</v>
      </c>
      <c r="B10" s="87"/>
      <c r="C10" s="88"/>
      <c r="D10" s="89" t="s">
        <v>163</v>
      </c>
      <c r="E10" s="89"/>
      <c r="F10" s="89"/>
      <c r="G10" s="89"/>
      <c r="H10" s="89"/>
      <c r="I10" s="89"/>
      <c r="J10" s="23">
        <f>VLOOKUP(A10,'Orçamento sintético modelo'!$A$5:$I$172,9,FALSE)</f>
        <v>0</v>
      </c>
      <c r="K10" s="24" t="e">
        <f t="shared" si="0"/>
        <v>#DIV/0!</v>
      </c>
      <c r="N10" s="48"/>
    </row>
    <row r="11" spans="1:14" ht="24" customHeight="1">
      <c r="A11" s="86" t="s">
        <v>504</v>
      </c>
      <c r="B11" s="87"/>
      <c r="C11" s="88"/>
      <c r="D11" s="89" t="s">
        <v>172</v>
      </c>
      <c r="E11" s="89"/>
      <c r="F11" s="89"/>
      <c r="G11" s="89"/>
      <c r="H11" s="89"/>
      <c r="I11" s="89"/>
      <c r="J11" s="23">
        <f>VLOOKUP(A11,'Orçamento sintético modelo'!$A$5:$I$172,9,FALSE)</f>
        <v>0</v>
      </c>
      <c r="K11" s="24" t="e">
        <f t="shared" si="0"/>
        <v>#DIV/0!</v>
      </c>
      <c r="N11" s="48"/>
    </row>
    <row r="12" spans="1:14" ht="24" customHeight="1">
      <c r="A12" s="86" t="s">
        <v>506</v>
      </c>
      <c r="B12" s="87"/>
      <c r="C12" s="88"/>
      <c r="D12" s="89" t="s">
        <v>174</v>
      </c>
      <c r="E12" s="89"/>
      <c r="F12" s="89"/>
      <c r="G12" s="89"/>
      <c r="H12" s="89"/>
      <c r="I12" s="89"/>
      <c r="J12" s="23">
        <f>VLOOKUP(A12,'Orçamento sintético modelo'!$A$5:$I$172,9,FALSE)</f>
        <v>0</v>
      </c>
      <c r="K12" s="24" t="e">
        <f t="shared" si="0"/>
        <v>#DIV/0!</v>
      </c>
      <c r="N12" s="48"/>
    </row>
    <row r="13" spans="1:1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4">
      <c r="A14" s="84"/>
      <c r="B14" s="84"/>
      <c r="C14" s="84"/>
      <c r="D14" s="26"/>
      <c r="E14" s="25"/>
      <c r="F14" s="25"/>
      <c r="G14" s="83" t="s">
        <v>342</v>
      </c>
      <c r="H14" s="84"/>
      <c r="I14" s="85">
        <f>SUM(J5:J12)</f>
        <v>0</v>
      </c>
      <c r="J14" s="84"/>
      <c r="K14" s="84"/>
    </row>
    <row r="15" spans="1:14">
      <c r="A15" s="84"/>
      <c r="B15" s="84"/>
      <c r="C15" s="84"/>
      <c r="D15" s="26"/>
      <c r="E15" s="25"/>
      <c r="F15" s="25"/>
      <c r="G15" s="83"/>
      <c r="H15" s="84"/>
      <c r="I15" s="85"/>
      <c r="J15" s="84"/>
      <c r="K15" s="84"/>
    </row>
    <row r="16" spans="1:14" ht="15" thickBot="1">
      <c r="A16" s="84"/>
      <c r="B16" s="84"/>
      <c r="C16" s="84"/>
      <c r="D16" s="26"/>
      <c r="E16" s="25"/>
      <c r="F16" s="25"/>
      <c r="G16" s="83"/>
      <c r="H16" s="84"/>
      <c r="I16" s="85"/>
      <c r="J16" s="84"/>
      <c r="K16" s="84"/>
    </row>
    <row r="17" spans="1:11" ht="60" customHeight="1">
      <c r="A17" s="27"/>
      <c r="B17" s="27"/>
      <c r="C17" s="27"/>
      <c r="D17" s="93" t="s">
        <v>547</v>
      </c>
      <c r="E17" s="93"/>
      <c r="F17" s="93"/>
      <c r="G17" s="93"/>
      <c r="H17" s="93"/>
      <c r="I17" s="93"/>
      <c r="J17" s="27"/>
      <c r="K17" s="27"/>
    </row>
    <row r="18" spans="1:11" ht="69.95" customHeight="1">
      <c r="A18" s="90"/>
      <c r="B18" s="91"/>
      <c r="C18" s="91"/>
      <c r="D18" s="91"/>
      <c r="E18" s="91"/>
      <c r="F18" s="91"/>
      <c r="G18" s="91"/>
      <c r="H18" s="91"/>
      <c r="I18" s="91"/>
      <c r="J18" s="91"/>
      <c r="K18" s="91"/>
    </row>
  </sheetData>
  <mergeCells count="35">
    <mergeCell ref="A5:C5"/>
    <mergeCell ref="D5:I5"/>
    <mergeCell ref="A6:C6"/>
    <mergeCell ref="D6:I6"/>
    <mergeCell ref="A7:C7"/>
    <mergeCell ref="D7:I7"/>
    <mergeCell ref="F1:H1"/>
    <mergeCell ref="I1:K1"/>
    <mergeCell ref="F2:H2"/>
    <mergeCell ref="I2:K2"/>
    <mergeCell ref="A3:K3"/>
    <mergeCell ref="A18:K18"/>
    <mergeCell ref="B2:D2"/>
    <mergeCell ref="A15:C15"/>
    <mergeCell ref="G15:H15"/>
    <mergeCell ref="I15:K15"/>
    <mergeCell ref="A16:C16"/>
    <mergeCell ref="G16:H16"/>
    <mergeCell ref="I16:K16"/>
    <mergeCell ref="A11:C11"/>
    <mergeCell ref="D11:I11"/>
    <mergeCell ref="A12:C12"/>
    <mergeCell ref="D12:I12"/>
    <mergeCell ref="A14:C14"/>
    <mergeCell ref="A4:C4"/>
    <mergeCell ref="D4:I4"/>
    <mergeCell ref="D17:I17"/>
    <mergeCell ref="G14:H14"/>
    <mergeCell ref="I14:K14"/>
    <mergeCell ref="A8:C8"/>
    <mergeCell ref="D9:I9"/>
    <mergeCell ref="A10:C10"/>
    <mergeCell ref="D10:I10"/>
    <mergeCell ref="D8:I8"/>
    <mergeCell ref="A9:C9"/>
  </mergeCells>
  <pageMargins left="0.51181102362204722" right="0.51181102362204722" top="0.78740157480314965" bottom="0.78740157480314965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20A9-CCA5-4D50-B4A5-7AFE6CFD952A}">
  <dimension ref="A1:AMJ41"/>
  <sheetViews>
    <sheetView showGridLines="0" view="pageBreakPreview" zoomScale="60" zoomScaleNormal="75" workbookViewId="0">
      <selection activeCell="U34" sqref="U34"/>
    </sheetView>
  </sheetViews>
  <sheetFormatPr defaultRowHeight="14.25"/>
  <cols>
    <col min="1" max="1" width="5.25" customWidth="1"/>
    <col min="2" max="2" width="52.75" customWidth="1"/>
    <col min="3" max="5" width="7.625" customWidth="1"/>
    <col min="6" max="6" width="12" customWidth="1"/>
    <col min="7" max="7" width="1.375" customWidth="1"/>
    <col min="8" max="8" width="5.25" customWidth="1"/>
    <col min="9" max="9" width="52.75" customWidth="1"/>
    <col min="10" max="12" width="7.625" customWidth="1"/>
    <col min="13" max="13" width="12" customWidth="1"/>
    <col min="14" max="1025" width="7.625" customWidth="1"/>
  </cols>
  <sheetData>
    <row r="1" spans="1:13" ht="15.75">
      <c r="A1" s="98" t="s">
        <v>546</v>
      </c>
      <c r="B1" s="98"/>
      <c r="C1" s="98"/>
      <c r="D1" s="98"/>
      <c r="E1" s="98"/>
      <c r="F1" s="98"/>
      <c r="G1" s="68"/>
      <c r="H1" s="98" t="s">
        <v>546</v>
      </c>
      <c r="I1" s="98"/>
      <c r="J1" s="98"/>
      <c r="K1" s="98"/>
      <c r="L1" s="98"/>
      <c r="M1" s="98"/>
    </row>
    <row r="2" spans="1:13" ht="20.25" customHeight="1">
      <c r="A2" s="102" t="s">
        <v>511</v>
      </c>
      <c r="B2" s="102"/>
      <c r="C2" s="102"/>
      <c r="D2" s="102"/>
      <c r="E2" s="102"/>
      <c r="F2" s="102"/>
      <c r="H2" s="102" t="s">
        <v>512</v>
      </c>
      <c r="I2" s="102"/>
      <c r="J2" s="102"/>
      <c r="K2" s="102"/>
      <c r="L2" s="102"/>
      <c r="M2" s="102"/>
    </row>
    <row r="3" spans="1:13">
      <c r="A3" s="103" t="s">
        <v>513</v>
      </c>
      <c r="B3" s="103"/>
      <c r="C3" s="103"/>
      <c r="D3" s="103"/>
      <c r="E3" s="103"/>
      <c r="F3" s="49">
        <f>F26</f>
        <v>0</v>
      </c>
      <c r="H3" s="103" t="s">
        <v>513</v>
      </c>
      <c r="I3" s="103"/>
      <c r="J3" s="103"/>
      <c r="K3" s="103"/>
      <c r="L3" s="103"/>
      <c r="M3" s="49">
        <f>M26</f>
        <v>0</v>
      </c>
    </row>
    <row r="4" spans="1:13" ht="15.75">
      <c r="A4" s="104" t="s">
        <v>514</v>
      </c>
      <c r="B4" s="104"/>
      <c r="C4" s="104"/>
      <c r="D4" s="104"/>
      <c r="E4" s="104"/>
      <c r="F4" s="104"/>
      <c r="H4" s="104" t="s">
        <v>514</v>
      </c>
      <c r="I4" s="104"/>
      <c r="J4" s="104"/>
      <c r="K4" s="104"/>
      <c r="L4" s="104"/>
      <c r="M4" s="104"/>
    </row>
    <row r="5" spans="1:13" ht="60.75" customHeight="1">
      <c r="A5" s="99" t="s">
        <v>515</v>
      </c>
      <c r="B5" s="99"/>
      <c r="C5" s="99"/>
      <c r="D5" s="99"/>
      <c r="E5" s="99"/>
      <c r="F5" s="99"/>
      <c r="H5" s="99" t="s">
        <v>515</v>
      </c>
      <c r="I5" s="99"/>
      <c r="J5" s="99"/>
      <c r="K5" s="99"/>
      <c r="L5" s="99"/>
      <c r="M5" s="99"/>
    </row>
    <row r="6" spans="1:13" ht="24" customHeight="1">
      <c r="A6" s="50" t="s">
        <v>516</v>
      </c>
      <c r="B6" s="100" t="s">
        <v>517</v>
      </c>
      <c r="C6" s="100"/>
      <c r="D6" s="51" t="s">
        <v>518</v>
      </c>
      <c r="E6" s="51" t="s">
        <v>519</v>
      </c>
      <c r="F6" s="52" t="s">
        <v>520</v>
      </c>
      <c r="H6" s="50" t="s">
        <v>516</v>
      </c>
      <c r="I6" s="100" t="s">
        <v>517</v>
      </c>
      <c r="J6" s="100"/>
      <c r="K6" s="51" t="s">
        <v>518</v>
      </c>
      <c r="L6" s="51" t="s">
        <v>519</v>
      </c>
      <c r="M6" s="52" t="s">
        <v>520</v>
      </c>
    </row>
    <row r="7" spans="1:13">
      <c r="A7" s="53"/>
      <c r="B7" s="69"/>
      <c r="C7" s="70"/>
      <c r="D7" s="54"/>
      <c r="E7" s="54"/>
      <c r="F7" s="55"/>
      <c r="H7" s="53"/>
      <c r="I7" s="69"/>
      <c r="J7" s="70"/>
      <c r="K7" s="54"/>
      <c r="L7" s="54"/>
      <c r="M7" s="55"/>
    </row>
    <row r="8" spans="1:13">
      <c r="A8" s="56" t="s">
        <v>521</v>
      </c>
      <c r="B8" s="71" t="s">
        <v>522</v>
      </c>
      <c r="C8" s="72"/>
      <c r="D8" s="67"/>
      <c r="E8" s="57" t="s">
        <v>519</v>
      </c>
      <c r="F8" s="58"/>
      <c r="H8" s="56" t="s">
        <v>521</v>
      </c>
      <c r="I8" s="71" t="s">
        <v>522</v>
      </c>
      <c r="J8" s="72"/>
      <c r="K8" s="67"/>
      <c r="L8" s="57" t="s">
        <v>519</v>
      </c>
      <c r="M8" s="58"/>
    </row>
    <row r="9" spans="1:13">
      <c r="A9" s="56" t="s">
        <v>523</v>
      </c>
      <c r="B9" s="71" t="s">
        <v>524</v>
      </c>
      <c r="C9" s="72"/>
      <c r="D9" s="67"/>
      <c r="E9" s="57" t="s">
        <v>519</v>
      </c>
      <c r="F9" s="58"/>
      <c r="H9" s="56" t="s">
        <v>523</v>
      </c>
      <c r="I9" s="71" t="s">
        <v>524</v>
      </c>
      <c r="J9" s="72"/>
      <c r="K9" s="67"/>
      <c r="L9" s="57" t="s">
        <v>519</v>
      </c>
      <c r="M9" s="58"/>
    </row>
    <row r="10" spans="1:13">
      <c r="A10" s="56" t="s">
        <v>525</v>
      </c>
      <c r="B10" s="71" t="s">
        <v>526</v>
      </c>
      <c r="C10" s="72"/>
      <c r="D10" s="101"/>
      <c r="E10" s="57" t="s">
        <v>519</v>
      </c>
      <c r="F10" s="58"/>
      <c r="H10" s="56" t="s">
        <v>525</v>
      </c>
      <c r="I10" s="71" t="s">
        <v>526</v>
      </c>
      <c r="J10" s="72"/>
      <c r="K10" s="101"/>
      <c r="L10" s="57" t="s">
        <v>519</v>
      </c>
      <c r="M10" s="58"/>
    </row>
    <row r="11" spans="1:13">
      <c r="A11" s="56" t="s">
        <v>527</v>
      </c>
      <c r="B11" s="71" t="s">
        <v>528</v>
      </c>
      <c r="C11" s="72"/>
      <c r="D11" s="101"/>
      <c r="E11" s="57"/>
      <c r="F11" s="58"/>
      <c r="H11" s="56" t="s">
        <v>527</v>
      </c>
      <c r="I11" s="71" t="s">
        <v>528</v>
      </c>
      <c r="J11" s="72"/>
      <c r="K11" s="101"/>
      <c r="L11" s="57"/>
      <c r="M11" s="58"/>
    </row>
    <row r="12" spans="1:13">
      <c r="A12" s="50"/>
      <c r="B12" s="105" t="s">
        <v>529</v>
      </c>
      <c r="C12" s="105"/>
      <c r="D12" s="51">
        <f>SUM(D8:D10)</f>
        <v>0</v>
      </c>
      <c r="E12" s="51"/>
      <c r="F12" s="59">
        <f>D12</f>
        <v>0</v>
      </c>
      <c r="H12" s="50"/>
      <c r="I12" s="105" t="s">
        <v>529</v>
      </c>
      <c r="J12" s="105"/>
      <c r="K12" s="51">
        <f>SUM(K8:K10)</f>
        <v>0</v>
      </c>
      <c r="L12" s="51"/>
      <c r="M12" s="59">
        <f>K12</f>
        <v>0</v>
      </c>
    </row>
    <row r="13" spans="1:13">
      <c r="A13" s="53"/>
      <c r="B13" s="74"/>
      <c r="C13" s="70"/>
      <c r="D13" s="54"/>
      <c r="E13" s="54"/>
      <c r="F13" s="55"/>
      <c r="H13" s="53"/>
      <c r="I13" s="74"/>
      <c r="J13" s="70"/>
      <c r="K13" s="54"/>
      <c r="L13" s="54"/>
      <c r="M13" s="55"/>
    </row>
    <row r="14" spans="1:13">
      <c r="A14" s="56" t="s">
        <v>530</v>
      </c>
      <c r="B14" s="71" t="s">
        <v>531</v>
      </c>
      <c r="C14" s="72"/>
      <c r="D14" s="67"/>
      <c r="E14" s="57" t="s">
        <v>519</v>
      </c>
      <c r="F14" s="58"/>
      <c r="H14" s="56" t="s">
        <v>530</v>
      </c>
      <c r="I14" s="71" t="s">
        <v>532</v>
      </c>
      <c r="J14" s="72"/>
      <c r="K14" s="67"/>
      <c r="L14" s="57" t="s">
        <v>519</v>
      </c>
      <c r="M14" s="58"/>
    </row>
    <row r="15" spans="1:13">
      <c r="A15" s="56"/>
      <c r="B15" s="105" t="s">
        <v>529</v>
      </c>
      <c r="C15" s="105"/>
      <c r="D15" s="51">
        <f>D14</f>
        <v>0</v>
      </c>
      <c r="E15" s="57"/>
      <c r="F15" s="59">
        <f>D15</f>
        <v>0</v>
      </c>
      <c r="H15" s="56"/>
      <c r="I15" s="105" t="s">
        <v>529</v>
      </c>
      <c r="J15" s="105"/>
      <c r="K15" s="51">
        <f>K14</f>
        <v>0</v>
      </c>
      <c r="L15" s="57"/>
      <c r="M15" s="59">
        <f>K15</f>
        <v>0</v>
      </c>
    </row>
    <row r="16" spans="1:13">
      <c r="A16" s="56"/>
      <c r="B16" s="73"/>
      <c r="C16" s="73"/>
      <c r="D16" s="51"/>
      <c r="E16" s="57"/>
      <c r="F16" s="59"/>
      <c r="H16" s="56"/>
      <c r="I16" s="73"/>
      <c r="J16" s="73"/>
      <c r="K16" s="51"/>
      <c r="L16" s="57"/>
      <c r="M16" s="59"/>
    </row>
    <row r="17" spans="1:13">
      <c r="A17" s="53"/>
      <c r="B17" s="74" t="s">
        <v>533</v>
      </c>
      <c r="C17" s="70"/>
      <c r="D17" s="54"/>
      <c r="E17" s="54"/>
      <c r="F17" s="55"/>
      <c r="H17" s="53"/>
      <c r="I17" s="74" t="s">
        <v>533</v>
      </c>
      <c r="J17" s="70"/>
      <c r="K17" s="54"/>
      <c r="L17" s="54"/>
      <c r="M17" s="55"/>
    </row>
    <row r="18" spans="1:13" ht="13.9" customHeight="1">
      <c r="A18" s="56" t="s">
        <v>534</v>
      </c>
      <c r="B18" s="108" t="s">
        <v>535</v>
      </c>
      <c r="C18" s="108"/>
      <c r="D18" s="67"/>
      <c r="E18" s="57" t="s">
        <v>519</v>
      </c>
      <c r="F18" s="58"/>
      <c r="H18" s="56" t="s">
        <v>534</v>
      </c>
      <c r="I18" s="108" t="s">
        <v>535</v>
      </c>
      <c r="J18" s="108"/>
      <c r="K18" s="67"/>
      <c r="L18" s="57" t="s">
        <v>519</v>
      </c>
      <c r="M18" s="58"/>
    </row>
    <row r="19" spans="1:13">
      <c r="A19" s="56" t="s">
        <v>536</v>
      </c>
      <c r="B19" s="71" t="s">
        <v>537</v>
      </c>
      <c r="C19" s="57"/>
      <c r="D19" s="67"/>
      <c r="E19" s="57" t="s">
        <v>519</v>
      </c>
      <c r="F19" s="58"/>
      <c r="H19" s="56" t="s">
        <v>536</v>
      </c>
      <c r="I19" s="71" t="s">
        <v>537</v>
      </c>
      <c r="J19" s="57"/>
      <c r="K19" s="67"/>
      <c r="L19" s="57" t="s">
        <v>519</v>
      </c>
      <c r="M19" s="58"/>
    </row>
    <row r="20" spans="1:13">
      <c r="A20" s="56" t="s">
        <v>538</v>
      </c>
      <c r="B20" s="75" t="s">
        <v>539</v>
      </c>
      <c r="C20" s="57"/>
      <c r="D20" s="67"/>
      <c r="E20" s="57" t="s">
        <v>519</v>
      </c>
      <c r="F20" s="58"/>
      <c r="H20" s="56"/>
      <c r="I20" s="75"/>
      <c r="J20" s="57"/>
      <c r="K20" s="57"/>
      <c r="L20" s="57"/>
      <c r="M20" s="58"/>
    </row>
    <row r="21" spans="1:13">
      <c r="A21" s="56"/>
      <c r="B21" s="105" t="s">
        <v>529</v>
      </c>
      <c r="C21" s="105"/>
      <c r="D21" s="51">
        <f>SUM(D18:D20)</f>
        <v>0</v>
      </c>
      <c r="E21" s="57"/>
      <c r="F21" s="59">
        <f>D21</f>
        <v>0</v>
      </c>
      <c r="H21" s="56"/>
      <c r="I21" s="105" t="s">
        <v>529</v>
      </c>
      <c r="J21" s="105"/>
      <c r="K21" s="51">
        <f>SUM(K18:K20)</f>
        <v>0</v>
      </c>
      <c r="L21" s="57"/>
      <c r="M21" s="59">
        <f>K21</f>
        <v>0</v>
      </c>
    </row>
    <row r="22" spans="1:13">
      <c r="A22" s="53"/>
      <c r="B22" s="106"/>
      <c r="C22" s="106"/>
      <c r="D22" s="54"/>
      <c r="E22" s="54"/>
      <c r="F22" s="55"/>
      <c r="H22" s="53"/>
      <c r="I22" s="106"/>
      <c r="J22" s="106"/>
      <c r="K22" s="54"/>
      <c r="L22" s="54"/>
      <c r="M22" s="55"/>
    </row>
    <row r="23" spans="1:13">
      <c r="A23" s="56" t="s">
        <v>540</v>
      </c>
      <c r="B23" s="71" t="s">
        <v>541</v>
      </c>
      <c r="C23" s="72"/>
      <c r="D23" s="67"/>
      <c r="E23" s="57" t="s">
        <v>519</v>
      </c>
      <c r="F23" s="58"/>
      <c r="H23" s="56" t="s">
        <v>538</v>
      </c>
      <c r="I23" s="71" t="s">
        <v>541</v>
      </c>
      <c r="J23" s="72"/>
      <c r="K23" s="67"/>
      <c r="L23" s="57" t="s">
        <v>519</v>
      </c>
      <c r="M23" s="58"/>
    </row>
    <row r="24" spans="1:13">
      <c r="A24" s="56"/>
      <c r="B24" s="107" t="s">
        <v>542</v>
      </c>
      <c r="C24" s="107"/>
      <c r="D24" s="51">
        <f>D23</f>
        <v>0</v>
      </c>
      <c r="E24" s="57"/>
      <c r="F24" s="59">
        <f>D24</f>
        <v>0</v>
      </c>
      <c r="H24" s="56"/>
      <c r="I24" s="107" t="s">
        <v>542</v>
      </c>
      <c r="J24" s="107"/>
      <c r="K24" s="51">
        <f>K23</f>
        <v>0</v>
      </c>
      <c r="L24" s="57"/>
      <c r="M24" s="59">
        <f>K24</f>
        <v>0</v>
      </c>
    </row>
    <row r="25" spans="1:13">
      <c r="A25" s="56"/>
      <c r="B25" s="76"/>
      <c r="C25" s="76"/>
      <c r="D25" s="51"/>
      <c r="E25" s="57"/>
      <c r="F25" s="59"/>
      <c r="H25" s="56"/>
      <c r="I25" s="76"/>
      <c r="J25" s="76"/>
      <c r="K25" s="51"/>
      <c r="L25" s="57"/>
      <c r="M25" s="59"/>
    </row>
    <row r="26" spans="1:13">
      <c r="A26" s="111"/>
      <c r="B26" s="112"/>
      <c r="C26" s="112"/>
      <c r="D26" s="57"/>
      <c r="E26" s="57"/>
      <c r="F26" s="113">
        <f>ROUND((((1+F12)*(1+F15)*(1+F24)/(1-F21))-1),4)</f>
        <v>0</v>
      </c>
      <c r="H26" s="111"/>
      <c r="I26" s="112"/>
      <c r="J26" s="112"/>
      <c r="K26" s="57"/>
      <c r="L26" s="57"/>
      <c r="M26" s="113">
        <f>ROUND((((1+M12)*(1+M15)*(1+M24)/(1-M21))-1),4)</f>
        <v>0</v>
      </c>
    </row>
    <row r="27" spans="1:13">
      <c r="A27" s="111"/>
      <c r="B27" s="77"/>
      <c r="C27" s="77"/>
      <c r="D27" s="57"/>
      <c r="E27" s="57"/>
      <c r="F27" s="113"/>
      <c r="H27" s="111"/>
      <c r="I27" s="77"/>
      <c r="J27" s="77"/>
      <c r="K27" s="57"/>
      <c r="L27" s="57"/>
      <c r="M27" s="113"/>
    </row>
    <row r="28" spans="1:13">
      <c r="A28" s="111"/>
      <c r="B28" s="77"/>
      <c r="C28" s="77"/>
      <c r="D28" s="57"/>
      <c r="E28" s="57"/>
      <c r="F28" s="113"/>
      <c r="H28" s="111"/>
      <c r="I28" s="77"/>
      <c r="J28" s="77"/>
      <c r="K28" s="57"/>
      <c r="L28" s="57"/>
      <c r="M28" s="113"/>
    </row>
    <row r="29" spans="1:13">
      <c r="A29" s="111"/>
      <c r="B29" s="77"/>
      <c r="C29" s="77"/>
      <c r="D29" s="57"/>
      <c r="E29" s="57"/>
      <c r="F29" s="113"/>
      <c r="H29" s="111"/>
      <c r="I29" s="77"/>
      <c r="J29" s="77"/>
      <c r="K29" s="57"/>
      <c r="L29" s="57"/>
      <c r="M29" s="113"/>
    </row>
    <row r="30" spans="1:13">
      <c r="A30" s="111"/>
      <c r="B30" s="77"/>
      <c r="C30" s="77"/>
      <c r="D30" s="57"/>
      <c r="E30" s="57"/>
      <c r="F30" s="113"/>
      <c r="H30" s="111"/>
      <c r="I30" s="77"/>
      <c r="J30" s="77"/>
      <c r="K30" s="57"/>
      <c r="L30" s="57"/>
      <c r="M30" s="113"/>
    </row>
    <row r="31" spans="1:13">
      <c r="A31" s="111"/>
      <c r="B31" s="77"/>
      <c r="C31" s="77"/>
      <c r="D31" s="57"/>
      <c r="E31" s="57"/>
      <c r="F31" s="113"/>
      <c r="H31" s="111"/>
      <c r="I31" s="77"/>
      <c r="J31" s="77"/>
      <c r="K31" s="57"/>
      <c r="L31" s="57"/>
      <c r="M31" s="113"/>
    </row>
    <row r="32" spans="1:13">
      <c r="A32" s="111"/>
      <c r="B32" s="78" t="s">
        <v>543</v>
      </c>
      <c r="C32" s="77"/>
      <c r="D32" s="57"/>
      <c r="E32" s="57"/>
      <c r="F32" s="113"/>
      <c r="H32" s="111"/>
      <c r="I32" s="78" t="s">
        <v>543</v>
      </c>
      <c r="J32" s="77"/>
      <c r="K32" s="57"/>
      <c r="L32" s="57"/>
      <c r="M32" s="113"/>
    </row>
    <row r="33" spans="1:1024" ht="13.9" customHeight="1">
      <c r="A33" s="111"/>
      <c r="B33" s="114" t="s">
        <v>544</v>
      </c>
      <c r="C33" s="114"/>
      <c r="D33" s="114"/>
      <c r="E33" s="114"/>
      <c r="F33" s="59"/>
      <c r="H33" s="111"/>
      <c r="I33" s="114" t="s">
        <v>544</v>
      </c>
      <c r="J33" s="114"/>
      <c r="K33" s="114"/>
      <c r="L33" s="114"/>
      <c r="M33" s="59"/>
    </row>
    <row r="34" spans="1:1024" ht="131.25" customHeight="1">
      <c r="A34" s="50"/>
      <c r="B34" s="115" t="s">
        <v>545</v>
      </c>
      <c r="C34" s="115"/>
      <c r="D34" s="115"/>
      <c r="E34" s="115"/>
      <c r="F34" s="59"/>
      <c r="H34" s="111"/>
      <c r="I34" s="116"/>
      <c r="J34" s="116"/>
      <c r="K34" s="116"/>
      <c r="L34" s="116"/>
      <c r="M34" s="59"/>
    </row>
    <row r="35" spans="1:1024" ht="15.75">
      <c r="A35" s="50"/>
      <c r="B35" s="77"/>
      <c r="C35" s="77"/>
      <c r="D35" s="57"/>
      <c r="E35" s="57"/>
      <c r="F35" s="59"/>
      <c r="H35" s="111"/>
      <c r="I35" s="62"/>
      <c r="J35" s="62"/>
      <c r="K35" s="62"/>
      <c r="L35" s="62"/>
      <c r="M35" s="59"/>
    </row>
    <row r="36" spans="1:1024" ht="15.75">
      <c r="A36" s="50"/>
      <c r="B36" s="77"/>
      <c r="C36" s="77"/>
      <c r="D36" s="57"/>
      <c r="E36" s="57"/>
      <c r="F36" s="59"/>
      <c r="H36" s="111"/>
      <c r="I36" s="62"/>
      <c r="J36" s="62"/>
      <c r="K36" s="62"/>
      <c r="L36" s="62"/>
      <c r="M36" s="59"/>
    </row>
    <row r="37" spans="1:1024" ht="16.5" thickBot="1">
      <c r="A37" s="50"/>
      <c r="B37" s="77"/>
      <c r="C37" s="77"/>
      <c r="D37" s="57"/>
      <c r="E37" s="57"/>
      <c r="F37" s="59"/>
      <c r="H37" s="111"/>
      <c r="I37" s="62"/>
      <c r="J37" s="62"/>
      <c r="K37" s="62"/>
      <c r="L37" s="62"/>
      <c r="M37" s="59"/>
    </row>
    <row r="38" spans="1:1024" s="62" customFormat="1" ht="15.75">
      <c r="A38" s="63"/>
      <c r="B38" s="109" t="s">
        <v>547</v>
      </c>
      <c r="C38" s="109"/>
      <c r="D38" s="109"/>
      <c r="E38" s="109"/>
      <c r="F38" s="64"/>
      <c r="G38" s="79"/>
      <c r="H38" s="111"/>
      <c r="I38" s="109" t="s">
        <v>547</v>
      </c>
      <c r="J38" s="109"/>
      <c r="K38" s="109"/>
      <c r="L38" s="109"/>
      <c r="M38" s="59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10"/>
      <c r="HD38" s="110"/>
      <c r="HE38" s="110"/>
      <c r="HF38" s="110"/>
      <c r="HG38" s="110"/>
      <c r="HH38" s="110"/>
      <c r="HI38" s="110"/>
      <c r="HJ38" s="110"/>
      <c r="HK38" s="110"/>
      <c r="HL38" s="110"/>
      <c r="HM38" s="110"/>
      <c r="HN38" s="110"/>
      <c r="HO38" s="110"/>
      <c r="HP38" s="110"/>
      <c r="HQ38" s="110"/>
      <c r="HR38" s="110"/>
      <c r="HS38" s="110"/>
      <c r="HT38" s="110"/>
      <c r="HU38" s="110"/>
      <c r="HV38" s="110"/>
      <c r="HW38" s="110"/>
      <c r="HX38" s="110"/>
      <c r="HY38" s="110"/>
      <c r="HZ38" s="110"/>
      <c r="IA38" s="110"/>
      <c r="IB38" s="110"/>
      <c r="IC38" s="110"/>
      <c r="ID38" s="110"/>
      <c r="IE38" s="110"/>
      <c r="IF38" s="110"/>
      <c r="IG38" s="110"/>
      <c r="IH38" s="110"/>
      <c r="II38" s="110"/>
      <c r="IJ38" s="110"/>
      <c r="IK38" s="110"/>
      <c r="IL38" s="110"/>
      <c r="IM38" s="110"/>
      <c r="IN38" s="110"/>
      <c r="IO38" s="110"/>
      <c r="IP38" s="110"/>
      <c r="IQ38" s="110"/>
      <c r="IR38" s="110"/>
      <c r="IS38" s="110"/>
      <c r="IT38" s="110"/>
      <c r="IU38" s="110"/>
      <c r="IV38" s="110"/>
      <c r="IW38" s="110"/>
      <c r="IX38" s="110"/>
      <c r="IY38" s="110"/>
      <c r="IZ38" s="110"/>
      <c r="JA38" s="110"/>
      <c r="JB38" s="110"/>
      <c r="JC38" s="110"/>
      <c r="JD38" s="110"/>
      <c r="JE38" s="110"/>
      <c r="JF38" s="110"/>
      <c r="JG38" s="110"/>
      <c r="JH38" s="110"/>
      <c r="JI38" s="110"/>
      <c r="JJ38" s="110"/>
      <c r="JK38" s="110"/>
      <c r="JL38" s="110"/>
      <c r="JM38" s="110"/>
      <c r="JN38" s="110"/>
      <c r="JO38" s="110"/>
      <c r="JP38" s="110"/>
      <c r="JQ38" s="110"/>
      <c r="JR38" s="110"/>
      <c r="JS38" s="110"/>
      <c r="JT38" s="110"/>
      <c r="JU38" s="110"/>
      <c r="JV38" s="110"/>
      <c r="JW38" s="110"/>
      <c r="JX38" s="110"/>
      <c r="JY38" s="110"/>
      <c r="JZ38" s="110"/>
      <c r="KA38" s="110"/>
      <c r="KB38" s="110"/>
      <c r="KC38" s="110"/>
      <c r="KD38" s="110"/>
      <c r="KE38" s="110"/>
      <c r="KF38" s="110"/>
      <c r="KG38" s="110"/>
      <c r="KH38" s="110"/>
      <c r="KI38" s="110"/>
      <c r="KJ38" s="110"/>
      <c r="KK38" s="110"/>
      <c r="KL38" s="110"/>
      <c r="KM38" s="110"/>
      <c r="KN38" s="110"/>
      <c r="KO38" s="110"/>
      <c r="KP38" s="110"/>
      <c r="KQ38" s="110"/>
      <c r="KR38" s="110"/>
      <c r="KS38" s="110"/>
      <c r="KT38" s="110"/>
      <c r="KU38" s="110"/>
      <c r="KV38" s="110"/>
      <c r="KW38" s="110"/>
      <c r="KX38" s="110"/>
      <c r="KY38" s="110"/>
      <c r="KZ38" s="110"/>
      <c r="LA38" s="110"/>
      <c r="LB38" s="110"/>
      <c r="LC38" s="110"/>
      <c r="LD38" s="110"/>
      <c r="LE38" s="110"/>
      <c r="LF38" s="110"/>
      <c r="LG38" s="110"/>
      <c r="LH38" s="110"/>
      <c r="LI38" s="110"/>
      <c r="LJ38" s="110"/>
      <c r="LK38" s="110"/>
      <c r="LL38" s="110"/>
      <c r="LM38" s="110"/>
      <c r="LN38" s="110"/>
      <c r="LO38" s="110"/>
      <c r="LP38" s="110"/>
      <c r="LQ38" s="110"/>
      <c r="LR38" s="110"/>
      <c r="LS38" s="110"/>
      <c r="LT38" s="110"/>
      <c r="LU38" s="110"/>
      <c r="LV38" s="110"/>
      <c r="LW38" s="110"/>
      <c r="LX38" s="110"/>
      <c r="LY38" s="110"/>
      <c r="LZ38" s="110"/>
      <c r="MA38" s="110"/>
      <c r="MB38" s="110"/>
      <c r="MC38" s="110"/>
      <c r="MD38" s="110"/>
      <c r="ME38" s="110"/>
      <c r="MF38" s="110"/>
      <c r="MG38" s="110"/>
      <c r="MH38" s="110"/>
      <c r="MI38" s="110"/>
      <c r="MJ38" s="110"/>
      <c r="MK38" s="110"/>
      <c r="ML38" s="110"/>
      <c r="MM38" s="110"/>
      <c r="MN38" s="110"/>
      <c r="MO38" s="110"/>
      <c r="MP38" s="110"/>
      <c r="MQ38" s="110"/>
      <c r="MR38" s="110"/>
      <c r="MS38" s="110"/>
      <c r="MT38" s="110"/>
      <c r="MU38" s="110"/>
      <c r="MV38" s="110"/>
      <c r="MW38" s="110"/>
      <c r="MX38" s="110"/>
      <c r="MY38" s="110"/>
      <c r="MZ38" s="110"/>
      <c r="NA38" s="110"/>
      <c r="NB38" s="110"/>
      <c r="NC38" s="110"/>
      <c r="ND38" s="110"/>
      <c r="NE38" s="110"/>
      <c r="NF38" s="110"/>
      <c r="NG38" s="110"/>
      <c r="NH38" s="110"/>
      <c r="NI38" s="110"/>
      <c r="NJ38" s="110"/>
      <c r="NK38" s="110"/>
      <c r="NL38" s="110"/>
      <c r="NM38" s="110"/>
      <c r="NN38" s="110"/>
      <c r="NO38" s="110"/>
      <c r="NP38" s="110"/>
      <c r="NQ38" s="110"/>
      <c r="NR38" s="110"/>
      <c r="NS38" s="110"/>
      <c r="NT38" s="110"/>
      <c r="NU38" s="110"/>
      <c r="NV38" s="110"/>
      <c r="NW38" s="110"/>
      <c r="NX38" s="110"/>
      <c r="NY38" s="110"/>
      <c r="NZ38" s="110"/>
      <c r="OA38" s="110"/>
      <c r="OB38" s="110"/>
      <c r="OC38" s="110"/>
      <c r="OD38" s="110"/>
      <c r="OE38" s="110"/>
      <c r="OF38" s="110"/>
      <c r="OG38" s="110"/>
      <c r="OH38" s="110"/>
      <c r="OI38" s="110"/>
      <c r="OJ38" s="110"/>
      <c r="OK38" s="110"/>
      <c r="OL38" s="110"/>
      <c r="OM38" s="110"/>
      <c r="ON38" s="110"/>
      <c r="OO38" s="110"/>
      <c r="OP38" s="110"/>
      <c r="OQ38" s="110"/>
      <c r="OR38" s="110"/>
      <c r="OS38" s="110"/>
      <c r="OT38" s="110"/>
      <c r="OU38" s="110"/>
      <c r="OV38" s="110"/>
      <c r="OW38" s="110"/>
      <c r="OX38" s="110"/>
      <c r="OY38" s="110"/>
      <c r="OZ38" s="110"/>
      <c r="PA38" s="110"/>
      <c r="PB38" s="110"/>
      <c r="PC38" s="110"/>
      <c r="PD38" s="110"/>
      <c r="PE38" s="110"/>
      <c r="PF38" s="110"/>
      <c r="PG38" s="110"/>
      <c r="PH38" s="110"/>
      <c r="PI38" s="110"/>
      <c r="PJ38" s="110"/>
      <c r="PK38" s="110"/>
      <c r="PL38" s="110"/>
      <c r="PM38" s="110"/>
      <c r="PN38" s="110"/>
      <c r="PO38" s="110"/>
      <c r="PP38" s="110"/>
      <c r="PQ38" s="110"/>
      <c r="PR38" s="110"/>
      <c r="PS38" s="110"/>
      <c r="PT38" s="110"/>
      <c r="PU38" s="110"/>
      <c r="PV38" s="110"/>
      <c r="PW38" s="110"/>
      <c r="PX38" s="110"/>
      <c r="PY38" s="110"/>
      <c r="PZ38" s="110"/>
      <c r="QA38" s="110"/>
      <c r="QB38" s="110"/>
      <c r="QC38" s="110"/>
      <c r="QD38" s="110"/>
      <c r="QE38" s="110"/>
      <c r="QF38" s="110"/>
      <c r="QG38" s="110"/>
      <c r="QH38" s="110"/>
      <c r="QI38" s="110"/>
      <c r="QJ38" s="110"/>
      <c r="QK38" s="110"/>
      <c r="QL38" s="110"/>
      <c r="QM38" s="110"/>
      <c r="QN38" s="110"/>
      <c r="QO38" s="110"/>
      <c r="QP38" s="110"/>
      <c r="QQ38" s="110"/>
      <c r="QR38" s="110"/>
      <c r="QS38" s="110"/>
      <c r="QT38" s="110"/>
      <c r="QU38" s="110"/>
      <c r="QV38" s="110"/>
      <c r="QW38" s="110"/>
      <c r="QX38" s="110"/>
      <c r="QY38" s="110"/>
      <c r="QZ38" s="110"/>
      <c r="RA38" s="110"/>
      <c r="RB38" s="110"/>
      <c r="RC38" s="110"/>
      <c r="RD38" s="110"/>
      <c r="RE38" s="110"/>
      <c r="RF38" s="110"/>
      <c r="RG38" s="110"/>
      <c r="RH38" s="110"/>
      <c r="RI38" s="110"/>
      <c r="RJ38" s="110"/>
      <c r="RK38" s="110"/>
      <c r="RL38" s="110"/>
      <c r="RM38" s="110"/>
      <c r="RN38" s="110"/>
      <c r="RO38" s="110"/>
      <c r="RP38" s="110"/>
      <c r="RQ38" s="110"/>
      <c r="RR38" s="110"/>
      <c r="RS38" s="110"/>
      <c r="RT38" s="110"/>
      <c r="RU38" s="110"/>
      <c r="RV38" s="110"/>
      <c r="RW38" s="110"/>
      <c r="RX38" s="110"/>
      <c r="RY38" s="110"/>
      <c r="RZ38" s="110"/>
      <c r="SA38" s="110"/>
      <c r="SB38" s="110"/>
      <c r="SC38" s="110"/>
      <c r="SD38" s="110"/>
      <c r="SE38" s="110"/>
      <c r="SF38" s="110"/>
      <c r="SG38" s="110"/>
      <c r="SH38" s="110"/>
      <c r="SI38" s="110"/>
      <c r="SJ38" s="110"/>
      <c r="SK38" s="110"/>
      <c r="SL38" s="110"/>
      <c r="SM38" s="110"/>
      <c r="SN38" s="110"/>
      <c r="SO38" s="110"/>
      <c r="SP38" s="110"/>
      <c r="SQ38" s="110"/>
      <c r="SR38" s="110"/>
      <c r="SS38" s="110"/>
      <c r="ST38" s="110"/>
      <c r="SU38" s="110"/>
      <c r="SV38" s="110"/>
      <c r="SW38" s="110"/>
      <c r="SX38" s="110"/>
      <c r="SY38" s="110"/>
      <c r="SZ38" s="110"/>
      <c r="TA38" s="110"/>
      <c r="TB38" s="110"/>
      <c r="TC38" s="110"/>
      <c r="TD38" s="110"/>
      <c r="TE38" s="110"/>
      <c r="TF38" s="110"/>
      <c r="TG38" s="110"/>
      <c r="TH38" s="110"/>
      <c r="TI38" s="110"/>
      <c r="TJ38" s="110"/>
      <c r="TK38" s="110"/>
      <c r="TL38" s="110"/>
      <c r="TM38" s="110"/>
      <c r="TN38" s="110"/>
      <c r="TO38" s="110"/>
      <c r="TP38" s="110"/>
      <c r="TQ38" s="110"/>
      <c r="TR38" s="110"/>
      <c r="TS38" s="110"/>
      <c r="TT38" s="110"/>
      <c r="TU38" s="110"/>
      <c r="TV38" s="110"/>
      <c r="TW38" s="110"/>
      <c r="TX38" s="110"/>
      <c r="TY38" s="110"/>
      <c r="TZ38" s="110"/>
      <c r="UA38" s="110"/>
      <c r="UB38" s="110"/>
      <c r="UC38" s="110"/>
      <c r="UD38" s="110"/>
      <c r="UE38" s="110"/>
      <c r="UF38" s="110"/>
      <c r="UG38" s="110"/>
      <c r="UH38" s="110"/>
      <c r="UI38" s="110"/>
      <c r="UJ38" s="110"/>
      <c r="UK38" s="110"/>
      <c r="UL38" s="110"/>
      <c r="UM38" s="110"/>
      <c r="UN38" s="110"/>
      <c r="UO38" s="110"/>
      <c r="UP38" s="110"/>
      <c r="UQ38" s="110"/>
      <c r="UR38" s="110"/>
      <c r="US38" s="110"/>
      <c r="UT38" s="110"/>
      <c r="UU38" s="110"/>
      <c r="UV38" s="110"/>
      <c r="UW38" s="110"/>
      <c r="UX38" s="110"/>
      <c r="UY38" s="110"/>
      <c r="UZ38" s="110"/>
      <c r="VA38" s="110"/>
      <c r="VB38" s="110"/>
      <c r="VC38" s="110"/>
      <c r="VD38" s="110"/>
      <c r="VE38" s="110"/>
      <c r="VF38" s="110"/>
      <c r="VG38" s="110"/>
      <c r="VH38" s="110"/>
      <c r="VI38" s="110"/>
      <c r="VJ38" s="110"/>
      <c r="VK38" s="110"/>
      <c r="VL38" s="110"/>
      <c r="VM38" s="110"/>
      <c r="VN38" s="110"/>
      <c r="VO38" s="110"/>
      <c r="VP38" s="110"/>
      <c r="VQ38" s="110"/>
      <c r="VR38" s="110"/>
      <c r="VS38" s="110"/>
      <c r="VT38" s="110"/>
      <c r="VU38" s="110"/>
      <c r="VV38" s="110"/>
      <c r="VW38" s="110"/>
      <c r="VX38" s="110"/>
      <c r="VY38" s="110"/>
      <c r="VZ38" s="110"/>
      <c r="WA38" s="110"/>
      <c r="WB38" s="110"/>
      <c r="WC38" s="110"/>
      <c r="WD38" s="110"/>
      <c r="WE38" s="110"/>
      <c r="WF38" s="110"/>
      <c r="WG38" s="110"/>
      <c r="WH38" s="110"/>
      <c r="WI38" s="110"/>
      <c r="WJ38" s="110"/>
      <c r="WK38" s="110"/>
      <c r="WL38" s="110"/>
      <c r="WM38" s="110"/>
      <c r="WN38" s="110"/>
      <c r="WO38" s="110"/>
      <c r="WP38" s="110"/>
      <c r="WQ38" s="110"/>
      <c r="WR38" s="110"/>
      <c r="WS38" s="110"/>
      <c r="WT38" s="110"/>
      <c r="WU38" s="110"/>
      <c r="WV38" s="110"/>
      <c r="WW38" s="110"/>
      <c r="WX38" s="110"/>
      <c r="WY38" s="110"/>
      <c r="WZ38" s="110"/>
      <c r="XA38" s="110"/>
      <c r="XB38" s="110"/>
      <c r="XC38" s="110"/>
      <c r="XD38" s="110"/>
      <c r="XE38" s="110"/>
      <c r="XF38" s="110"/>
      <c r="XG38" s="110"/>
      <c r="XH38" s="110"/>
      <c r="XI38" s="110"/>
      <c r="XJ38" s="110"/>
      <c r="XK38" s="110"/>
      <c r="XL38" s="110"/>
      <c r="XM38" s="110"/>
      <c r="XN38" s="110"/>
      <c r="XO38" s="110"/>
      <c r="XP38" s="110"/>
      <c r="XQ38" s="110"/>
      <c r="XR38" s="110"/>
      <c r="XS38" s="110"/>
      <c r="XT38" s="110"/>
      <c r="XU38" s="110"/>
      <c r="XV38" s="110"/>
      <c r="XW38" s="110"/>
      <c r="XX38" s="110"/>
      <c r="XY38" s="110"/>
      <c r="XZ38" s="110"/>
      <c r="YA38" s="110"/>
      <c r="YB38" s="110"/>
      <c r="YC38" s="110"/>
      <c r="YD38" s="110"/>
      <c r="YE38" s="110"/>
      <c r="YF38" s="110"/>
      <c r="YG38" s="110"/>
      <c r="YH38" s="110"/>
      <c r="YI38" s="110"/>
      <c r="YJ38" s="110"/>
      <c r="YK38" s="110"/>
      <c r="YL38" s="110"/>
      <c r="YM38" s="110"/>
      <c r="YN38" s="110"/>
      <c r="YO38" s="110"/>
      <c r="YP38" s="110"/>
      <c r="YQ38" s="110"/>
      <c r="YR38" s="110"/>
      <c r="YS38" s="110"/>
      <c r="YT38" s="110"/>
      <c r="YU38" s="110"/>
      <c r="YV38" s="110"/>
      <c r="YW38" s="110"/>
      <c r="YX38" s="110"/>
      <c r="YY38" s="110"/>
      <c r="YZ38" s="110"/>
      <c r="ZA38" s="110"/>
      <c r="ZB38" s="110"/>
      <c r="ZC38" s="110"/>
      <c r="ZD38" s="110"/>
      <c r="ZE38" s="110"/>
      <c r="ZF38" s="110"/>
      <c r="ZG38" s="110"/>
      <c r="ZH38" s="110"/>
      <c r="ZI38" s="110"/>
      <c r="ZJ38" s="110"/>
      <c r="ZK38" s="110"/>
      <c r="ZL38" s="110"/>
      <c r="ZM38" s="110"/>
      <c r="ZN38" s="110"/>
      <c r="ZO38" s="110"/>
      <c r="ZP38" s="110"/>
      <c r="ZQ38" s="110"/>
      <c r="ZR38" s="110"/>
      <c r="ZS38" s="110"/>
      <c r="ZT38" s="110"/>
      <c r="ZU38" s="110"/>
      <c r="ZV38" s="110"/>
      <c r="ZW38" s="110"/>
      <c r="ZX38" s="110"/>
      <c r="ZY38" s="110"/>
      <c r="ZZ38" s="110"/>
      <c r="AAA38" s="110"/>
      <c r="AAB38" s="110"/>
      <c r="AAC38" s="110"/>
      <c r="AAD38" s="110"/>
      <c r="AAE38" s="110"/>
      <c r="AAF38" s="110"/>
      <c r="AAG38" s="110"/>
      <c r="AAH38" s="110"/>
      <c r="AAI38" s="110"/>
      <c r="AAJ38" s="110"/>
      <c r="AAK38" s="110"/>
      <c r="AAL38" s="110"/>
      <c r="AAM38" s="110"/>
      <c r="AAN38" s="110"/>
      <c r="AAO38" s="110"/>
      <c r="AAP38" s="110"/>
      <c r="AAQ38" s="110"/>
      <c r="AAR38" s="110"/>
      <c r="AAS38" s="110"/>
      <c r="AAT38" s="110"/>
      <c r="AAU38" s="110"/>
      <c r="AAV38" s="110"/>
      <c r="AAW38" s="110"/>
      <c r="AAX38" s="110"/>
      <c r="AAY38" s="110"/>
      <c r="AAZ38" s="110"/>
      <c r="ABA38" s="110"/>
      <c r="ABB38" s="110"/>
      <c r="ABC38" s="110"/>
      <c r="ABD38" s="110"/>
      <c r="ABE38" s="110"/>
      <c r="ABF38" s="110"/>
      <c r="ABG38" s="110"/>
      <c r="ABH38" s="110"/>
      <c r="ABI38" s="110"/>
      <c r="ABJ38" s="110"/>
      <c r="ABK38" s="110"/>
      <c r="ABL38" s="110"/>
      <c r="ABM38" s="110"/>
      <c r="ABN38" s="110"/>
      <c r="ABO38" s="110"/>
      <c r="ABP38" s="110"/>
      <c r="ABQ38" s="110"/>
      <c r="ABR38" s="110"/>
      <c r="ABS38" s="110"/>
      <c r="ABT38" s="110"/>
      <c r="ABU38" s="110"/>
      <c r="ABV38" s="110"/>
      <c r="ABW38" s="110"/>
      <c r="ABX38" s="110"/>
      <c r="ABY38" s="110"/>
      <c r="ABZ38" s="110"/>
      <c r="ACA38" s="110"/>
      <c r="ACB38" s="110"/>
      <c r="ACC38" s="110"/>
      <c r="ACD38" s="110"/>
      <c r="ACE38" s="110"/>
      <c r="ACF38" s="110"/>
      <c r="ACG38" s="110"/>
      <c r="ACH38" s="110"/>
      <c r="ACI38" s="110"/>
      <c r="ACJ38" s="110"/>
      <c r="ACK38" s="110"/>
      <c r="ACL38" s="110"/>
      <c r="ACM38" s="110"/>
      <c r="ACN38" s="110"/>
      <c r="ACO38" s="110"/>
      <c r="ACP38" s="110"/>
      <c r="ACQ38" s="110"/>
      <c r="ACR38" s="110"/>
      <c r="ACS38" s="110"/>
      <c r="ACT38" s="110"/>
      <c r="ACU38" s="110"/>
      <c r="ACV38" s="110"/>
      <c r="ACW38" s="110"/>
      <c r="ACX38" s="110"/>
      <c r="ACY38" s="110"/>
      <c r="ACZ38" s="110"/>
      <c r="ADA38" s="110"/>
      <c r="ADB38" s="110"/>
      <c r="ADC38" s="110"/>
      <c r="ADD38" s="110"/>
      <c r="ADE38" s="110"/>
      <c r="ADF38" s="110"/>
      <c r="ADG38" s="110"/>
      <c r="ADH38" s="110"/>
      <c r="ADI38" s="110"/>
      <c r="ADJ38" s="110"/>
      <c r="ADK38" s="110"/>
      <c r="ADL38" s="110"/>
      <c r="ADM38" s="110"/>
      <c r="ADN38" s="110"/>
      <c r="ADO38" s="110"/>
      <c r="ADP38" s="110"/>
      <c r="ADQ38" s="110"/>
      <c r="ADR38" s="110"/>
      <c r="ADS38" s="110"/>
      <c r="ADT38" s="110"/>
      <c r="ADU38" s="110"/>
      <c r="ADV38" s="110"/>
      <c r="ADW38" s="110"/>
      <c r="ADX38" s="110"/>
      <c r="ADY38" s="110"/>
      <c r="ADZ38" s="110"/>
      <c r="AEA38" s="110"/>
      <c r="AEB38" s="110"/>
      <c r="AEC38" s="110"/>
      <c r="AED38" s="110"/>
      <c r="AEE38" s="110"/>
      <c r="AEF38" s="110"/>
      <c r="AEG38" s="110"/>
      <c r="AEH38" s="110"/>
      <c r="AEI38" s="110"/>
      <c r="AEJ38" s="110"/>
      <c r="AEK38" s="110"/>
      <c r="AEL38" s="110"/>
      <c r="AEM38" s="110"/>
      <c r="AEN38" s="110"/>
      <c r="AEO38" s="110"/>
      <c r="AEP38" s="110"/>
      <c r="AEQ38" s="110"/>
      <c r="AER38" s="110"/>
      <c r="AES38" s="110"/>
      <c r="AET38" s="110"/>
      <c r="AEU38" s="110"/>
      <c r="AEV38" s="110"/>
      <c r="AEW38" s="110"/>
      <c r="AEX38" s="110"/>
      <c r="AEY38" s="110"/>
      <c r="AEZ38" s="110"/>
      <c r="AFA38" s="110"/>
      <c r="AFB38" s="110"/>
      <c r="AFC38" s="110"/>
      <c r="AFD38" s="110"/>
      <c r="AFE38" s="110"/>
      <c r="AFF38" s="110"/>
      <c r="AFG38" s="110"/>
      <c r="AFH38" s="110"/>
      <c r="AFI38" s="110"/>
      <c r="AFJ38" s="110"/>
      <c r="AFK38" s="110"/>
      <c r="AFL38" s="110"/>
      <c r="AFM38" s="110"/>
      <c r="AFN38" s="110"/>
      <c r="AFO38" s="110"/>
      <c r="AFP38" s="110"/>
      <c r="AFQ38" s="110"/>
      <c r="AFR38" s="110"/>
      <c r="AFS38" s="110"/>
      <c r="AFT38" s="110"/>
      <c r="AFU38" s="110"/>
      <c r="AFV38" s="110"/>
      <c r="AFW38" s="110"/>
      <c r="AFX38" s="110"/>
      <c r="AFY38" s="110"/>
      <c r="AFZ38" s="110"/>
      <c r="AGA38" s="110"/>
      <c r="AGB38" s="110"/>
      <c r="AGC38" s="110"/>
      <c r="AGD38" s="110"/>
      <c r="AGE38" s="110"/>
      <c r="AGF38" s="110"/>
      <c r="AGG38" s="110"/>
      <c r="AGH38" s="110"/>
      <c r="AGI38" s="110"/>
      <c r="AGJ38" s="110"/>
      <c r="AGK38" s="110"/>
      <c r="AGL38" s="110"/>
      <c r="AGM38" s="110"/>
      <c r="AGN38" s="110"/>
      <c r="AGO38" s="110"/>
      <c r="AGP38" s="110"/>
      <c r="AGQ38" s="110"/>
      <c r="AGR38" s="110"/>
      <c r="AGS38" s="110"/>
      <c r="AGT38" s="110"/>
      <c r="AGU38" s="110"/>
      <c r="AGV38" s="110"/>
      <c r="AGW38" s="110"/>
      <c r="AGX38" s="110"/>
      <c r="AGY38" s="110"/>
      <c r="AGZ38" s="110"/>
      <c r="AHA38" s="110"/>
      <c r="AHB38" s="110"/>
      <c r="AHC38" s="110"/>
      <c r="AHD38" s="110"/>
      <c r="AHE38" s="110"/>
      <c r="AHF38" s="110"/>
      <c r="AHG38" s="110"/>
      <c r="AHH38" s="110"/>
      <c r="AHI38" s="110"/>
      <c r="AHJ38" s="110"/>
      <c r="AHK38" s="110"/>
      <c r="AHL38" s="110"/>
      <c r="AHM38" s="110"/>
      <c r="AHN38" s="110"/>
      <c r="AHO38" s="110"/>
      <c r="AHP38" s="110"/>
      <c r="AHQ38" s="110"/>
      <c r="AHR38" s="110"/>
      <c r="AHS38" s="110"/>
      <c r="AHT38" s="110"/>
      <c r="AHU38" s="110"/>
      <c r="AHV38" s="110"/>
      <c r="AHW38" s="110"/>
      <c r="AHX38" s="110"/>
      <c r="AHY38" s="110"/>
      <c r="AHZ38" s="110"/>
      <c r="AIA38" s="110"/>
      <c r="AIB38" s="110"/>
      <c r="AIC38" s="110"/>
      <c r="AID38" s="110"/>
      <c r="AIE38" s="110"/>
      <c r="AIF38" s="110"/>
      <c r="AIG38" s="110"/>
      <c r="AIH38" s="110"/>
      <c r="AII38" s="110"/>
      <c r="AIJ38" s="110"/>
      <c r="AIK38" s="110"/>
      <c r="AIL38" s="110"/>
      <c r="AIM38" s="110"/>
      <c r="AIN38" s="110"/>
      <c r="AIO38" s="110"/>
      <c r="AIP38" s="110"/>
      <c r="AIQ38" s="110"/>
      <c r="AIR38" s="110"/>
      <c r="AIS38" s="110"/>
      <c r="AIT38" s="110"/>
      <c r="AIU38" s="110"/>
      <c r="AIV38" s="110"/>
      <c r="AIW38" s="110"/>
      <c r="AIX38" s="110"/>
      <c r="AIY38" s="110"/>
      <c r="AIZ38" s="110"/>
      <c r="AJA38" s="110"/>
      <c r="AJB38" s="110"/>
      <c r="AJC38" s="110"/>
      <c r="AJD38" s="110"/>
      <c r="AJE38" s="110"/>
      <c r="AJF38" s="110"/>
      <c r="AJG38" s="110"/>
      <c r="AJH38" s="110"/>
      <c r="AJI38" s="110"/>
      <c r="AJJ38" s="110"/>
      <c r="AJK38" s="110"/>
      <c r="AJL38" s="110"/>
      <c r="AJM38" s="110"/>
      <c r="AJN38" s="110"/>
      <c r="AJO38" s="110"/>
      <c r="AJP38" s="110"/>
      <c r="AJQ38" s="110"/>
      <c r="AJR38" s="110"/>
      <c r="AJS38" s="110"/>
      <c r="AJT38" s="110"/>
      <c r="AJU38" s="110"/>
      <c r="AJV38" s="110"/>
      <c r="AJW38" s="110"/>
      <c r="AJX38" s="110"/>
      <c r="AJY38" s="110"/>
      <c r="AJZ38" s="110"/>
      <c r="AKA38" s="110"/>
      <c r="AKB38" s="110"/>
      <c r="AKC38" s="110"/>
      <c r="AKD38" s="110"/>
      <c r="AKE38" s="110"/>
      <c r="AKF38" s="110"/>
      <c r="AKG38" s="110"/>
      <c r="AKH38" s="110"/>
      <c r="AKI38" s="110"/>
      <c r="AKJ38" s="110"/>
      <c r="AKK38" s="110"/>
      <c r="AKL38" s="110"/>
      <c r="AKM38" s="110"/>
      <c r="AKN38" s="110"/>
      <c r="AKO38" s="110"/>
      <c r="AKP38" s="110"/>
      <c r="AKQ38" s="110"/>
      <c r="AKR38" s="110"/>
      <c r="AKS38" s="110"/>
      <c r="AKT38" s="110"/>
      <c r="AKU38" s="110"/>
      <c r="AKV38" s="110"/>
      <c r="AKW38" s="110"/>
      <c r="AKX38" s="110"/>
      <c r="AKY38" s="110"/>
      <c r="AKZ38" s="110"/>
      <c r="ALA38" s="110"/>
      <c r="ALB38" s="110"/>
      <c r="ALC38" s="110"/>
      <c r="ALD38" s="110"/>
      <c r="ALE38" s="110"/>
      <c r="ALF38" s="110"/>
      <c r="ALG38" s="110"/>
      <c r="ALH38" s="110"/>
      <c r="ALI38" s="110"/>
      <c r="ALJ38" s="110"/>
      <c r="ALK38" s="110"/>
      <c r="ALL38" s="110"/>
      <c r="ALM38" s="110"/>
      <c r="ALN38" s="110"/>
      <c r="ALO38" s="110"/>
      <c r="ALP38" s="110"/>
      <c r="ALQ38" s="110"/>
      <c r="ALR38" s="110"/>
      <c r="ALS38" s="110"/>
      <c r="ALT38" s="110"/>
      <c r="ALU38" s="110"/>
      <c r="ALV38" s="110"/>
      <c r="ALW38" s="110"/>
      <c r="ALX38" s="110"/>
      <c r="ALY38" s="110"/>
      <c r="ALZ38" s="110"/>
      <c r="AMA38" s="110"/>
      <c r="AMB38" s="110"/>
      <c r="AMC38" s="110"/>
      <c r="AMD38" s="110"/>
      <c r="AME38" s="110"/>
      <c r="AMF38" s="110"/>
      <c r="AMG38" s="110"/>
      <c r="AMH38" s="110"/>
      <c r="AMI38" s="110"/>
      <c r="AMJ38" s="110"/>
    </row>
    <row r="39" spans="1:1024" s="62" customFormat="1" ht="15.75">
      <c r="A39" s="65"/>
      <c r="B39" s="118"/>
      <c r="C39" s="118"/>
      <c r="D39" s="118"/>
      <c r="E39" s="118"/>
      <c r="F39" s="66"/>
      <c r="H39" s="111"/>
      <c r="I39" s="118"/>
      <c r="J39" s="118"/>
      <c r="K39" s="118"/>
      <c r="L39" s="118"/>
      <c r="M39" s="59"/>
    </row>
    <row r="40" spans="1:1024" ht="15.75">
      <c r="A40" s="60"/>
      <c r="B40" s="118"/>
      <c r="C40" s="118"/>
      <c r="D40" s="118"/>
      <c r="E40" s="118"/>
      <c r="F40" s="61"/>
      <c r="H40" s="60"/>
      <c r="I40" s="118"/>
      <c r="J40" s="118"/>
      <c r="K40" s="118"/>
      <c r="L40" s="118"/>
      <c r="M40" s="61"/>
    </row>
    <row r="41" spans="1:1024" ht="15" thickBot="1">
      <c r="A41" s="117"/>
      <c r="B41" s="117"/>
      <c r="C41" s="117"/>
      <c r="D41" s="117"/>
      <c r="E41" s="117"/>
      <c r="F41" s="117"/>
      <c r="G41" s="80"/>
      <c r="H41" s="117"/>
      <c r="I41" s="117"/>
      <c r="J41" s="117"/>
      <c r="K41" s="117"/>
      <c r="L41" s="117"/>
      <c r="M41" s="117"/>
    </row>
  </sheetData>
  <mergeCells count="296">
    <mergeCell ref="A41:F41"/>
    <mergeCell ref="H41:M41"/>
    <mergeCell ref="AMC38:AMF38"/>
    <mergeCell ref="AMG38:AMJ38"/>
    <mergeCell ref="B39:E39"/>
    <mergeCell ref="I39:L39"/>
    <mergeCell ref="B40:E40"/>
    <mergeCell ref="I40:L40"/>
    <mergeCell ref="ALE38:ALH38"/>
    <mergeCell ref="ALI38:ALL38"/>
    <mergeCell ref="ALM38:ALP38"/>
    <mergeCell ref="ALQ38:ALT38"/>
    <mergeCell ref="ALU38:ALX38"/>
    <mergeCell ref="ALY38:AMB38"/>
    <mergeCell ref="AKG38:AKJ38"/>
    <mergeCell ref="AKK38:AKN38"/>
    <mergeCell ref="AKO38:AKR38"/>
    <mergeCell ref="AKS38:AKV38"/>
    <mergeCell ref="AKW38:AKZ38"/>
    <mergeCell ref="ALA38:ALD38"/>
    <mergeCell ref="AJI38:AJL38"/>
    <mergeCell ref="AJM38:AJP38"/>
    <mergeCell ref="AJQ38:AJT38"/>
    <mergeCell ref="AJU38:AJX38"/>
    <mergeCell ref="AJY38:AKB38"/>
    <mergeCell ref="AKC38:AKF38"/>
    <mergeCell ref="AIK38:AIN38"/>
    <mergeCell ref="AIO38:AIR38"/>
    <mergeCell ref="AIS38:AIV38"/>
    <mergeCell ref="AIW38:AIZ38"/>
    <mergeCell ref="AJA38:AJD38"/>
    <mergeCell ref="AJE38:AJH38"/>
    <mergeCell ref="AHM38:AHP38"/>
    <mergeCell ref="AHQ38:AHT38"/>
    <mergeCell ref="AHU38:AHX38"/>
    <mergeCell ref="AHY38:AIB38"/>
    <mergeCell ref="AIC38:AIF38"/>
    <mergeCell ref="AIG38:AIJ38"/>
    <mergeCell ref="AGO38:AGR38"/>
    <mergeCell ref="AGS38:AGV38"/>
    <mergeCell ref="AGW38:AGZ38"/>
    <mergeCell ref="AHA38:AHD38"/>
    <mergeCell ref="AHE38:AHH38"/>
    <mergeCell ref="AHI38:AHL38"/>
    <mergeCell ref="AFQ38:AFT38"/>
    <mergeCell ref="AFU38:AFX38"/>
    <mergeCell ref="AFY38:AGB38"/>
    <mergeCell ref="AGC38:AGF38"/>
    <mergeCell ref="AGG38:AGJ38"/>
    <mergeCell ref="AGK38:AGN38"/>
    <mergeCell ref="AES38:AEV38"/>
    <mergeCell ref="AEW38:AEZ38"/>
    <mergeCell ref="AFA38:AFD38"/>
    <mergeCell ref="AFE38:AFH38"/>
    <mergeCell ref="AFI38:AFL38"/>
    <mergeCell ref="AFM38:AFP38"/>
    <mergeCell ref="ADU38:ADX38"/>
    <mergeCell ref="ADY38:AEB38"/>
    <mergeCell ref="AEC38:AEF38"/>
    <mergeCell ref="AEG38:AEJ38"/>
    <mergeCell ref="AEK38:AEN38"/>
    <mergeCell ref="AEO38:AER38"/>
    <mergeCell ref="ACW38:ACZ38"/>
    <mergeCell ref="ADA38:ADD38"/>
    <mergeCell ref="ADE38:ADH38"/>
    <mergeCell ref="ADI38:ADL38"/>
    <mergeCell ref="ADM38:ADP38"/>
    <mergeCell ref="ADQ38:ADT38"/>
    <mergeCell ref="ABY38:ACB38"/>
    <mergeCell ref="ACC38:ACF38"/>
    <mergeCell ref="ACG38:ACJ38"/>
    <mergeCell ref="ACK38:ACN38"/>
    <mergeCell ref="ACO38:ACR38"/>
    <mergeCell ref="ACS38:ACV38"/>
    <mergeCell ref="ABA38:ABD38"/>
    <mergeCell ref="ABE38:ABH38"/>
    <mergeCell ref="ABI38:ABL38"/>
    <mergeCell ref="ABM38:ABP38"/>
    <mergeCell ref="ABQ38:ABT38"/>
    <mergeCell ref="ABU38:ABX38"/>
    <mergeCell ref="AAC38:AAF38"/>
    <mergeCell ref="AAG38:AAJ38"/>
    <mergeCell ref="AAK38:AAN38"/>
    <mergeCell ref="AAO38:AAR38"/>
    <mergeCell ref="AAS38:AAV38"/>
    <mergeCell ref="AAW38:AAZ38"/>
    <mergeCell ref="ZE38:ZH38"/>
    <mergeCell ref="ZI38:ZL38"/>
    <mergeCell ref="ZM38:ZP38"/>
    <mergeCell ref="ZQ38:ZT38"/>
    <mergeCell ref="ZU38:ZX38"/>
    <mergeCell ref="ZY38:AAB38"/>
    <mergeCell ref="YG38:YJ38"/>
    <mergeCell ref="YK38:YN38"/>
    <mergeCell ref="YO38:YR38"/>
    <mergeCell ref="YS38:YV38"/>
    <mergeCell ref="YW38:YZ38"/>
    <mergeCell ref="ZA38:ZD38"/>
    <mergeCell ref="XI38:XL38"/>
    <mergeCell ref="XM38:XP38"/>
    <mergeCell ref="XQ38:XT38"/>
    <mergeCell ref="XU38:XX38"/>
    <mergeCell ref="XY38:YB38"/>
    <mergeCell ref="YC38:YF38"/>
    <mergeCell ref="WK38:WN38"/>
    <mergeCell ref="WO38:WR38"/>
    <mergeCell ref="WS38:WV38"/>
    <mergeCell ref="WW38:WZ38"/>
    <mergeCell ref="XA38:XD38"/>
    <mergeCell ref="XE38:XH38"/>
    <mergeCell ref="VM38:VP38"/>
    <mergeCell ref="VQ38:VT38"/>
    <mergeCell ref="VU38:VX38"/>
    <mergeCell ref="VY38:WB38"/>
    <mergeCell ref="WC38:WF38"/>
    <mergeCell ref="WG38:WJ38"/>
    <mergeCell ref="UO38:UR38"/>
    <mergeCell ref="US38:UV38"/>
    <mergeCell ref="UW38:UZ38"/>
    <mergeCell ref="VA38:VD38"/>
    <mergeCell ref="VE38:VH38"/>
    <mergeCell ref="VI38:VL38"/>
    <mergeCell ref="TQ38:TT38"/>
    <mergeCell ref="TU38:TX38"/>
    <mergeCell ref="TY38:UB38"/>
    <mergeCell ref="UC38:UF38"/>
    <mergeCell ref="UG38:UJ38"/>
    <mergeCell ref="UK38:UN38"/>
    <mergeCell ref="SS38:SV38"/>
    <mergeCell ref="SW38:SZ38"/>
    <mergeCell ref="TA38:TD38"/>
    <mergeCell ref="TE38:TH38"/>
    <mergeCell ref="TI38:TL38"/>
    <mergeCell ref="TM38:TP38"/>
    <mergeCell ref="RU38:RX38"/>
    <mergeCell ref="RY38:SB38"/>
    <mergeCell ref="SC38:SF38"/>
    <mergeCell ref="SG38:SJ38"/>
    <mergeCell ref="SK38:SN38"/>
    <mergeCell ref="SO38:SR38"/>
    <mergeCell ref="QW38:QZ38"/>
    <mergeCell ref="RA38:RD38"/>
    <mergeCell ref="RE38:RH38"/>
    <mergeCell ref="RI38:RL38"/>
    <mergeCell ref="RM38:RP38"/>
    <mergeCell ref="RQ38:RT38"/>
    <mergeCell ref="PY38:QB38"/>
    <mergeCell ref="QC38:QF38"/>
    <mergeCell ref="QG38:QJ38"/>
    <mergeCell ref="QK38:QN38"/>
    <mergeCell ref="QO38:QR38"/>
    <mergeCell ref="QS38:QV38"/>
    <mergeCell ref="PA38:PD38"/>
    <mergeCell ref="PE38:PH38"/>
    <mergeCell ref="PI38:PL38"/>
    <mergeCell ref="PM38:PP38"/>
    <mergeCell ref="PQ38:PT38"/>
    <mergeCell ref="PU38:PX38"/>
    <mergeCell ref="OC38:OF38"/>
    <mergeCell ref="OG38:OJ38"/>
    <mergeCell ref="OK38:ON38"/>
    <mergeCell ref="OO38:OR38"/>
    <mergeCell ref="OS38:OV38"/>
    <mergeCell ref="OW38:OZ38"/>
    <mergeCell ref="NE38:NH38"/>
    <mergeCell ref="NI38:NL38"/>
    <mergeCell ref="NM38:NP38"/>
    <mergeCell ref="NQ38:NT38"/>
    <mergeCell ref="NU38:NX38"/>
    <mergeCell ref="NY38:OB38"/>
    <mergeCell ref="MG38:MJ38"/>
    <mergeCell ref="MK38:MN38"/>
    <mergeCell ref="MO38:MR38"/>
    <mergeCell ref="MS38:MV38"/>
    <mergeCell ref="MW38:MZ38"/>
    <mergeCell ref="NA38:ND38"/>
    <mergeCell ref="LI38:LL38"/>
    <mergeCell ref="LM38:LP38"/>
    <mergeCell ref="LQ38:LT38"/>
    <mergeCell ref="LU38:LX38"/>
    <mergeCell ref="LY38:MB38"/>
    <mergeCell ref="MC38:MF38"/>
    <mergeCell ref="KK38:KN38"/>
    <mergeCell ref="KO38:KR38"/>
    <mergeCell ref="KS38:KV38"/>
    <mergeCell ref="KW38:KZ38"/>
    <mergeCell ref="LA38:LD38"/>
    <mergeCell ref="LE38:LH38"/>
    <mergeCell ref="JM38:JP38"/>
    <mergeCell ref="JQ38:JT38"/>
    <mergeCell ref="JU38:JX38"/>
    <mergeCell ref="JY38:KB38"/>
    <mergeCell ref="KC38:KF38"/>
    <mergeCell ref="KG38:KJ38"/>
    <mergeCell ref="IO38:IR38"/>
    <mergeCell ref="IS38:IV38"/>
    <mergeCell ref="IW38:IZ38"/>
    <mergeCell ref="JA38:JD38"/>
    <mergeCell ref="JE38:JH38"/>
    <mergeCell ref="JI38:JL38"/>
    <mergeCell ref="HQ38:HT38"/>
    <mergeCell ref="HU38:HX38"/>
    <mergeCell ref="HY38:IB38"/>
    <mergeCell ref="IC38:IF38"/>
    <mergeCell ref="IG38:IJ38"/>
    <mergeCell ref="IK38:IN38"/>
    <mergeCell ref="GS38:GV38"/>
    <mergeCell ref="GW38:GZ38"/>
    <mergeCell ref="HA38:HD38"/>
    <mergeCell ref="HE38:HH38"/>
    <mergeCell ref="HI38:HL38"/>
    <mergeCell ref="HM38:HP38"/>
    <mergeCell ref="FU38:FX38"/>
    <mergeCell ref="FY38:GB38"/>
    <mergeCell ref="GC38:GF38"/>
    <mergeCell ref="GG38:GJ38"/>
    <mergeCell ref="GK38:GN38"/>
    <mergeCell ref="GO38:GR38"/>
    <mergeCell ref="EW38:EZ38"/>
    <mergeCell ref="FA38:FD38"/>
    <mergeCell ref="FE38:FH38"/>
    <mergeCell ref="FI38:FL38"/>
    <mergeCell ref="FM38:FP38"/>
    <mergeCell ref="FQ38:FT38"/>
    <mergeCell ref="DY38:EB38"/>
    <mergeCell ref="EC38:EF38"/>
    <mergeCell ref="EG38:EJ38"/>
    <mergeCell ref="EK38:EN38"/>
    <mergeCell ref="EO38:ER38"/>
    <mergeCell ref="ES38:EV38"/>
    <mergeCell ref="DA38:DD38"/>
    <mergeCell ref="DE38:DH38"/>
    <mergeCell ref="DI38:DL38"/>
    <mergeCell ref="DM38:DP38"/>
    <mergeCell ref="DQ38:DT38"/>
    <mergeCell ref="DU38:DX38"/>
    <mergeCell ref="CC38:CF38"/>
    <mergeCell ref="CG38:CJ38"/>
    <mergeCell ref="CK38:CN38"/>
    <mergeCell ref="CO38:CR38"/>
    <mergeCell ref="CS38:CV38"/>
    <mergeCell ref="CW38:CZ38"/>
    <mergeCell ref="BE38:BH38"/>
    <mergeCell ref="BI38:BL38"/>
    <mergeCell ref="BM38:BP38"/>
    <mergeCell ref="BQ38:BT38"/>
    <mergeCell ref="BU38:BX38"/>
    <mergeCell ref="BY38:CB38"/>
    <mergeCell ref="AG38:AJ38"/>
    <mergeCell ref="AK38:AN38"/>
    <mergeCell ref="AO38:AR38"/>
    <mergeCell ref="AS38:AV38"/>
    <mergeCell ref="AW38:AZ38"/>
    <mergeCell ref="BA38:BD38"/>
    <mergeCell ref="B38:E38"/>
    <mergeCell ref="I38:L38"/>
    <mergeCell ref="Q38:T38"/>
    <mergeCell ref="U38:X38"/>
    <mergeCell ref="Y38:AB38"/>
    <mergeCell ref="AC38:AF38"/>
    <mergeCell ref="A26:A33"/>
    <mergeCell ref="B26:C26"/>
    <mergeCell ref="F26:F32"/>
    <mergeCell ref="H26:H39"/>
    <mergeCell ref="I26:J26"/>
    <mergeCell ref="M26:M32"/>
    <mergeCell ref="B33:E33"/>
    <mergeCell ref="I33:L33"/>
    <mergeCell ref="B34:E34"/>
    <mergeCell ref="I34:L34"/>
    <mergeCell ref="B21:C21"/>
    <mergeCell ref="I21:J21"/>
    <mergeCell ref="B22:C22"/>
    <mergeCell ref="I22:J22"/>
    <mergeCell ref="B24:C24"/>
    <mergeCell ref="I24:J24"/>
    <mergeCell ref="B12:C12"/>
    <mergeCell ref="I12:J12"/>
    <mergeCell ref="B15:C15"/>
    <mergeCell ref="I15:J15"/>
    <mergeCell ref="B18:C18"/>
    <mergeCell ref="I18:J18"/>
    <mergeCell ref="A1:F1"/>
    <mergeCell ref="H1:M1"/>
    <mergeCell ref="A5:F5"/>
    <mergeCell ref="H5:M5"/>
    <mergeCell ref="B6:C6"/>
    <mergeCell ref="I6:J6"/>
    <mergeCell ref="D10:D11"/>
    <mergeCell ref="K10:K11"/>
    <mergeCell ref="A2:F2"/>
    <mergeCell ref="H2:M2"/>
    <mergeCell ref="A3:E3"/>
    <mergeCell ref="H3:L3"/>
    <mergeCell ref="A4:F4"/>
    <mergeCell ref="H4:M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0" orientation="landscape" r:id="rId1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2149F-0B3B-4D9B-B5BD-280A5E3DAAC5}">
  <dimension ref="A1:O178"/>
  <sheetViews>
    <sheetView view="pageBreakPreview" zoomScale="60" zoomScaleNormal="100" workbookViewId="0">
      <selection activeCell="Q20" sqref="Q20"/>
    </sheetView>
  </sheetViews>
  <sheetFormatPr defaultRowHeight="14.25"/>
  <cols>
    <col min="1" max="1" width="12.25" customWidth="1"/>
    <col min="2" max="2" width="10" bestFit="1" customWidth="1"/>
    <col min="3" max="3" width="13.25" bestFit="1" customWidth="1"/>
    <col min="4" max="4" width="60" bestFit="1" customWidth="1"/>
    <col min="5" max="5" width="9.25" customWidth="1"/>
    <col min="6" max="8" width="13" bestFit="1" customWidth="1"/>
    <col min="9" max="9" width="15.125" customWidth="1"/>
    <col min="15" max="15" width="10.125" style="42" bestFit="1" customWidth="1"/>
  </cols>
  <sheetData>
    <row r="1" spans="1:9" ht="15" customHeight="1">
      <c r="A1" s="18" t="s">
        <v>187</v>
      </c>
      <c r="B1" s="34"/>
      <c r="C1" s="34"/>
      <c r="D1" s="35"/>
      <c r="E1" s="94" t="s">
        <v>1</v>
      </c>
      <c r="F1" s="94"/>
      <c r="G1" s="37" t="s">
        <v>340</v>
      </c>
      <c r="H1" s="37" t="s">
        <v>341</v>
      </c>
      <c r="I1" s="37" t="s">
        <v>2</v>
      </c>
    </row>
    <row r="2" spans="1:9" ht="80.099999999999994" customHeight="1">
      <c r="A2" s="18" t="s">
        <v>0</v>
      </c>
      <c r="B2" s="83" t="s">
        <v>3</v>
      </c>
      <c r="C2" s="83"/>
      <c r="D2" s="83"/>
      <c r="E2" s="83" t="s">
        <v>183</v>
      </c>
      <c r="F2" s="83"/>
      <c r="G2" s="40">
        <f>BDI!F3</f>
        <v>0</v>
      </c>
      <c r="H2" s="40">
        <f>BDI!M3</f>
        <v>0</v>
      </c>
      <c r="I2" s="41" t="s">
        <v>4</v>
      </c>
    </row>
    <row r="3" spans="1:9" ht="15">
      <c r="A3" s="97" t="s">
        <v>188</v>
      </c>
      <c r="B3" s="91"/>
      <c r="C3" s="91"/>
      <c r="D3" s="91"/>
      <c r="E3" s="91"/>
      <c r="F3" s="91"/>
      <c r="G3" s="91"/>
      <c r="H3" s="91"/>
      <c r="I3" s="91"/>
    </row>
    <row r="4" spans="1:9" ht="30" customHeight="1">
      <c r="A4" s="20" t="s">
        <v>6</v>
      </c>
      <c r="B4" s="21" t="s">
        <v>189</v>
      </c>
      <c r="C4" s="20" t="s">
        <v>190</v>
      </c>
      <c r="D4" s="20" t="s">
        <v>7</v>
      </c>
      <c r="E4" s="28" t="s">
        <v>191</v>
      </c>
      <c r="F4" s="21" t="s">
        <v>192</v>
      </c>
      <c r="G4" s="21" t="s">
        <v>193</v>
      </c>
      <c r="H4" s="21" t="s">
        <v>194</v>
      </c>
      <c r="I4" s="21" t="s">
        <v>342</v>
      </c>
    </row>
    <row r="5" spans="1:9" ht="24" customHeight="1">
      <c r="A5" s="22" t="s">
        <v>343</v>
      </c>
      <c r="B5" s="22"/>
      <c r="C5" s="22"/>
      <c r="D5" s="22" t="s">
        <v>12</v>
      </c>
      <c r="E5" s="22"/>
      <c r="F5" s="29"/>
      <c r="G5" s="22"/>
      <c r="H5" s="22"/>
      <c r="I5" s="23">
        <f>SUM(I6:I16)</f>
        <v>0</v>
      </c>
    </row>
    <row r="6" spans="1:9" ht="24" customHeight="1">
      <c r="A6" s="22" t="s">
        <v>344</v>
      </c>
      <c r="B6" s="22"/>
      <c r="C6" s="22"/>
      <c r="D6" s="22" t="s">
        <v>13</v>
      </c>
      <c r="E6" s="22"/>
      <c r="F6" s="29"/>
      <c r="G6" s="22"/>
      <c r="H6" s="22"/>
      <c r="I6" s="23"/>
    </row>
    <row r="7" spans="1:9" ht="26.1" customHeight="1">
      <c r="A7" s="30" t="s">
        <v>345</v>
      </c>
      <c r="B7" s="31" t="s">
        <v>195</v>
      </c>
      <c r="C7" s="30" t="s">
        <v>196</v>
      </c>
      <c r="D7" s="30" t="s">
        <v>14</v>
      </c>
      <c r="E7" s="32" t="s">
        <v>197</v>
      </c>
      <c r="F7" s="31">
        <v>1.5</v>
      </c>
      <c r="G7" s="39"/>
      <c r="H7" s="33">
        <f>IF(F7="","",TRUNC(G7*(1+$G$2),2))</f>
        <v>0</v>
      </c>
      <c r="I7" s="33">
        <f>IF(F7="","",TRUNC(F7*H7,2))</f>
        <v>0</v>
      </c>
    </row>
    <row r="8" spans="1:9" ht="78" customHeight="1">
      <c r="A8" s="30" t="s">
        <v>346</v>
      </c>
      <c r="B8" s="31" t="s">
        <v>198</v>
      </c>
      <c r="C8" s="30" t="s">
        <v>196</v>
      </c>
      <c r="D8" s="30" t="s">
        <v>15</v>
      </c>
      <c r="E8" s="32" t="s">
        <v>197</v>
      </c>
      <c r="F8" s="31">
        <v>1.5</v>
      </c>
      <c r="G8" s="39"/>
      <c r="H8" s="33">
        <f t="shared" ref="H8:H71" si="0">IF(F8="","",TRUNC(G8*(1+$G$2),2))</f>
        <v>0</v>
      </c>
      <c r="I8" s="33">
        <f t="shared" ref="I8:I71" si="1">IF(F8="","",TRUNC(F8*H8,2))</f>
        <v>0</v>
      </c>
    </row>
    <row r="9" spans="1:9" ht="39" customHeight="1">
      <c r="A9" s="30" t="s">
        <v>347</v>
      </c>
      <c r="B9" s="31" t="s">
        <v>199</v>
      </c>
      <c r="C9" s="30" t="s">
        <v>196</v>
      </c>
      <c r="D9" s="30" t="s">
        <v>16</v>
      </c>
      <c r="E9" s="32" t="s">
        <v>197</v>
      </c>
      <c r="F9" s="31">
        <v>1.5</v>
      </c>
      <c r="G9" s="39"/>
      <c r="H9" s="33">
        <f t="shared" si="0"/>
        <v>0</v>
      </c>
      <c r="I9" s="33">
        <f t="shared" si="1"/>
        <v>0</v>
      </c>
    </row>
    <row r="10" spans="1:9" ht="24" customHeight="1">
      <c r="A10" s="22" t="s">
        <v>348</v>
      </c>
      <c r="B10" s="22"/>
      <c r="C10" s="22"/>
      <c r="D10" s="22" t="s">
        <v>17</v>
      </c>
      <c r="E10" s="22"/>
      <c r="F10" s="29"/>
      <c r="G10" s="22"/>
      <c r="H10" s="22" t="str">
        <f t="shared" si="0"/>
        <v/>
      </c>
      <c r="I10" s="23" t="str">
        <f t="shared" si="1"/>
        <v/>
      </c>
    </row>
    <row r="11" spans="1:9" ht="26.1" customHeight="1">
      <c r="A11" s="30" t="s">
        <v>349</v>
      </c>
      <c r="B11" s="31" t="s">
        <v>200</v>
      </c>
      <c r="C11" s="30" t="s">
        <v>196</v>
      </c>
      <c r="D11" s="30" t="s">
        <v>18</v>
      </c>
      <c r="E11" s="32" t="s">
        <v>201</v>
      </c>
      <c r="F11" s="31">
        <v>1.5</v>
      </c>
      <c r="G11" s="39"/>
      <c r="H11" s="33">
        <f t="shared" si="0"/>
        <v>0</v>
      </c>
      <c r="I11" s="33">
        <f t="shared" si="1"/>
        <v>0</v>
      </c>
    </row>
    <row r="12" spans="1:9" ht="24" customHeight="1">
      <c r="A12" s="30" t="s">
        <v>350</v>
      </c>
      <c r="B12" s="31" t="s">
        <v>202</v>
      </c>
      <c r="C12" s="30" t="s">
        <v>196</v>
      </c>
      <c r="D12" s="30" t="s">
        <v>19</v>
      </c>
      <c r="E12" s="32" t="s">
        <v>203</v>
      </c>
      <c r="F12" s="31">
        <v>154.97999999999999</v>
      </c>
      <c r="G12" s="39"/>
      <c r="H12" s="33">
        <f t="shared" si="0"/>
        <v>0</v>
      </c>
      <c r="I12" s="33">
        <f t="shared" si="1"/>
        <v>0</v>
      </c>
    </row>
    <row r="13" spans="1:9" ht="24" customHeight="1">
      <c r="A13" s="22" t="s">
        <v>351</v>
      </c>
      <c r="B13" s="22"/>
      <c r="C13" s="22"/>
      <c r="D13" s="22" t="s">
        <v>20</v>
      </c>
      <c r="E13" s="22"/>
      <c r="F13" s="29"/>
      <c r="G13" s="22"/>
      <c r="H13" s="22" t="str">
        <f t="shared" si="0"/>
        <v/>
      </c>
      <c r="I13" s="23" t="str">
        <f t="shared" si="1"/>
        <v/>
      </c>
    </row>
    <row r="14" spans="1:9" ht="26.1" customHeight="1">
      <c r="A14" s="30" t="s">
        <v>352</v>
      </c>
      <c r="B14" s="31" t="s">
        <v>204</v>
      </c>
      <c r="C14" s="30" t="s">
        <v>196</v>
      </c>
      <c r="D14" s="30" t="s">
        <v>22</v>
      </c>
      <c r="E14" s="32" t="s">
        <v>205</v>
      </c>
      <c r="F14" s="31">
        <v>1.5</v>
      </c>
      <c r="G14" s="39"/>
      <c r="H14" s="33">
        <f t="shared" si="0"/>
        <v>0</v>
      </c>
      <c r="I14" s="33">
        <f t="shared" si="1"/>
        <v>0</v>
      </c>
    </row>
    <row r="15" spans="1:9" ht="24" customHeight="1">
      <c r="A15" s="22" t="s">
        <v>353</v>
      </c>
      <c r="B15" s="22"/>
      <c r="C15" s="22"/>
      <c r="D15" s="22" t="s">
        <v>23</v>
      </c>
      <c r="E15" s="22"/>
      <c r="F15" s="29"/>
      <c r="G15" s="22"/>
      <c r="H15" s="22" t="str">
        <f t="shared" si="0"/>
        <v/>
      </c>
      <c r="I15" s="23" t="str">
        <f t="shared" si="1"/>
        <v/>
      </c>
    </row>
    <row r="16" spans="1:9" ht="26.1" customHeight="1">
      <c r="A16" s="30" t="s">
        <v>354</v>
      </c>
      <c r="B16" s="31" t="s">
        <v>206</v>
      </c>
      <c r="C16" s="30" t="s">
        <v>196</v>
      </c>
      <c r="D16" s="30" t="s">
        <v>24</v>
      </c>
      <c r="E16" s="32" t="s">
        <v>207</v>
      </c>
      <c r="F16" s="31">
        <v>1</v>
      </c>
      <c r="G16" s="39"/>
      <c r="H16" s="33">
        <f t="shared" si="0"/>
        <v>0</v>
      </c>
      <c r="I16" s="33">
        <f t="shared" si="1"/>
        <v>0</v>
      </c>
    </row>
    <row r="17" spans="1:9" ht="24" customHeight="1">
      <c r="A17" s="22" t="s">
        <v>355</v>
      </c>
      <c r="B17" s="22"/>
      <c r="C17" s="22"/>
      <c r="D17" s="22" t="s">
        <v>25</v>
      </c>
      <c r="E17" s="22"/>
      <c r="F17" s="29"/>
      <c r="G17" s="22"/>
      <c r="H17" s="22" t="str">
        <f t="shared" si="0"/>
        <v/>
      </c>
      <c r="I17" s="23">
        <f>SUM(I18:I30)</f>
        <v>0</v>
      </c>
    </row>
    <row r="18" spans="1:9" ht="26.1" customHeight="1">
      <c r="A18" s="30" t="s">
        <v>356</v>
      </c>
      <c r="B18" s="31" t="s">
        <v>208</v>
      </c>
      <c r="C18" s="30" t="s">
        <v>209</v>
      </c>
      <c r="D18" s="30" t="s">
        <v>26</v>
      </c>
      <c r="E18" s="32" t="s">
        <v>210</v>
      </c>
      <c r="F18" s="31">
        <v>1.51</v>
      </c>
      <c r="G18" s="39"/>
      <c r="H18" s="33">
        <f t="shared" si="0"/>
        <v>0</v>
      </c>
      <c r="I18" s="33">
        <f t="shared" si="1"/>
        <v>0</v>
      </c>
    </row>
    <row r="19" spans="1:9" ht="26.1" customHeight="1">
      <c r="A19" s="30" t="s">
        <v>357</v>
      </c>
      <c r="B19" s="31" t="s">
        <v>211</v>
      </c>
      <c r="C19" s="30" t="s">
        <v>209</v>
      </c>
      <c r="D19" s="30" t="s">
        <v>27</v>
      </c>
      <c r="E19" s="32" t="s">
        <v>205</v>
      </c>
      <c r="F19" s="31">
        <v>45.42</v>
      </c>
      <c r="G19" s="39"/>
      <c r="H19" s="33">
        <f t="shared" si="0"/>
        <v>0</v>
      </c>
      <c r="I19" s="33">
        <f t="shared" si="1"/>
        <v>0</v>
      </c>
    </row>
    <row r="20" spans="1:9" ht="39" customHeight="1">
      <c r="A20" s="30" t="s">
        <v>358</v>
      </c>
      <c r="B20" s="31" t="s">
        <v>212</v>
      </c>
      <c r="C20" s="30" t="s">
        <v>209</v>
      </c>
      <c r="D20" s="30" t="s">
        <v>28</v>
      </c>
      <c r="E20" s="32" t="s">
        <v>205</v>
      </c>
      <c r="F20" s="31">
        <v>45.42</v>
      </c>
      <c r="G20" s="39"/>
      <c r="H20" s="33">
        <f t="shared" si="0"/>
        <v>0</v>
      </c>
      <c r="I20" s="33">
        <f t="shared" si="1"/>
        <v>0</v>
      </c>
    </row>
    <row r="21" spans="1:9" ht="26.1" customHeight="1">
      <c r="A21" s="30" t="s">
        <v>359</v>
      </c>
      <c r="B21" s="31" t="s">
        <v>213</v>
      </c>
      <c r="C21" s="30" t="s">
        <v>209</v>
      </c>
      <c r="D21" s="30" t="s">
        <v>29</v>
      </c>
      <c r="E21" s="32" t="s">
        <v>207</v>
      </c>
      <c r="F21" s="31">
        <v>4</v>
      </c>
      <c r="G21" s="39"/>
      <c r="H21" s="33">
        <f t="shared" si="0"/>
        <v>0</v>
      </c>
      <c r="I21" s="33">
        <f t="shared" si="1"/>
        <v>0</v>
      </c>
    </row>
    <row r="22" spans="1:9" ht="26.1" customHeight="1">
      <c r="A22" s="30" t="s">
        <v>360</v>
      </c>
      <c r="B22" s="31" t="s">
        <v>214</v>
      </c>
      <c r="C22" s="30" t="s">
        <v>209</v>
      </c>
      <c r="D22" s="30" t="s">
        <v>30</v>
      </c>
      <c r="E22" s="32" t="s">
        <v>207</v>
      </c>
      <c r="F22" s="31">
        <v>5</v>
      </c>
      <c r="G22" s="39"/>
      <c r="H22" s="33">
        <f t="shared" si="0"/>
        <v>0</v>
      </c>
      <c r="I22" s="33">
        <f t="shared" si="1"/>
        <v>0</v>
      </c>
    </row>
    <row r="23" spans="1:9" ht="26.1" customHeight="1">
      <c r="A23" s="30" t="s">
        <v>361</v>
      </c>
      <c r="B23" s="31" t="s">
        <v>215</v>
      </c>
      <c r="C23" s="30" t="s">
        <v>209</v>
      </c>
      <c r="D23" s="30" t="s">
        <v>31</v>
      </c>
      <c r="E23" s="32" t="s">
        <v>207</v>
      </c>
      <c r="F23" s="31">
        <v>11</v>
      </c>
      <c r="G23" s="39"/>
      <c r="H23" s="33">
        <f t="shared" si="0"/>
        <v>0</v>
      </c>
      <c r="I23" s="33">
        <f t="shared" si="1"/>
        <v>0</v>
      </c>
    </row>
    <row r="24" spans="1:9" ht="26.1" customHeight="1">
      <c r="A24" s="30" t="s">
        <v>362</v>
      </c>
      <c r="B24" s="31" t="s">
        <v>216</v>
      </c>
      <c r="C24" s="30" t="s">
        <v>209</v>
      </c>
      <c r="D24" s="30" t="s">
        <v>32</v>
      </c>
      <c r="E24" s="32" t="s">
        <v>207</v>
      </c>
      <c r="F24" s="31">
        <v>6</v>
      </c>
      <c r="G24" s="39"/>
      <c r="H24" s="33">
        <f t="shared" si="0"/>
        <v>0</v>
      </c>
      <c r="I24" s="33">
        <f t="shared" si="1"/>
        <v>0</v>
      </c>
    </row>
    <row r="25" spans="1:9" ht="26.1" customHeight="1">
      <c r="A25" s="30" t="s">
        <v>363</v>
      </c>
      <c r="B25" s="31" t="s">
        <v>217</v>
      </c>
      <c r="C25" s="30" t="s">
        <v>209</v>
      </c>
      <c r="D25" s="30" t="s">
        <v>33</v>
      </c>
      <c r="E25" s="32" t="s">
        <v>205</v>
      </c>
      <c r="F25" s="31">
        <v>2.94</v>
      </c>
      <c r="G25" s="39"/>
      <c r="H25" s="33">
        <f t="shared" si="0"/>
        <v>0</v>
      </c>
      <c r="I25" s="33">
        <f t="shared" si="1"/>
        <v>0</v>
      </c>
    </row>
    <row r="26" spans="1:9" ht="26.1" customHeight="1">
      <c r="A26" s="30" t="s">
        <v>364</v>
      </c>
      <c r="B26" s="31" t="s">
        <v>218</v>
      </c>
      <c r="C26" s="30" t="s">
        <v>209</v>
      </c>
      <c r="D26" s="30" t="s">
        <v>34</v>
      </c>
      <c r="E26" s="32" t="s">
        <v>205</v>
      </c>
      <c r="F26" s="31">
        <v>3.8</v>
      </c>
      <c r="G26" s="39"/>
      <c r="H26" s="33">
        <f t="shared" si="0"/>
        <v>0</v>
      </c>
      <c r="I26" s="33">
        <f t="shared" si="1"/>
        <v>0</v>
      </c>
    </row>
    <row r="27" spans="1:9" ht="39" customHeight="1">
      <c r="A27" s="30" t="s">
        <v>365</v>
      </c>
      <c r="B27" s="31" t="s">
        <v>219</v>
      </c>
      <c r="C27" s="30" t="s">
        <v>196</v>
      </c>
      <c r="D27" s="30" t="s">
        <v>35</v>
      </c>
      <c r="E27" s="32" t="s">
        <v>205</v>
      </c>
      <c r="F27" s="31">
        <v>4.33</v>
      </c>
      <c r="G27" s="39"/>
      <c r="H27" s="33">
        <f t="shared" si="0"/>
        <v>0</v>
      </c>
      <c r="I27" s="33">
        <f t="shared" si="1"/>
        <v>0</v>
      </c>
    </row>
    <row r="28" spans="1:9" ht="39" customHeight="1">
      <c r="A28" s="30" t="s">
        <v>366</v>
      </c>
      <c r="B28" s="31" t="s">
        <v>220</v>
      </c>
      <c r="C28" s="30" t="s">
        <v>196</v>
      </c>
      <c r="D28" s="30" t="s">
        <v>36</v>
      </c>
      <c r="E28" s="32" t="s">
        <v>205</v>
      </c>
      <c r="F28" s="31">
        <v>0.14000000000000001</v>
      </c>
      <c r="G28" s="39"/>
      <c r="H28" s="33">
        <f t="shared" si="0"/>
        <v>0</v>
      </c>
      <c r="I28" s="33">
        <f t="shared" si="1"/>
        <v>0</v>
      </c>
    </row>
    <row r="29" spans="1:9" ht="26.1" customHeight="1">
      <c r="A29" s="30" t="s">
        <v>367</v>
      </c>
      <c r="B29" s="31" t="s">
        <v>221</v>
      </c>
      <c r="C29" s="30" t="s">
        <v>196</v>
      </c>
      <c r="D29" s="30" t="s">
        <v>37</v>
      </c>
      <c r="E29" s="32" t="s">
        <v>205</v>
      </c>
      <c r="F29" s="31">
        <v>2.4700000000000002</v>
      </c>
      <c r="G29" s="39"/>
      <c r="H29" s="33">
        <f t="shared" si="0"/>
        <v>0</v>
      </c>
      <c r="I29" s="33">
        <f t="shared" si="1"/>
        <v>0</v>
      </c>
    </row>
    <row r="30" spans="1:9" ht="26.1" customHeight="1">
      <c r="A30" s="30" t="s">
        <v>368</v>
      </c>
      <c r="B30" s="31" t="s">
        <v>222</v>
      </c>
      <c r="C30" s="30" t="s">
        <v>209</v>
      </c>
      <c r="D30" s="30" t="s">
        <v>38</v>
      </c>
      <c r="E30" s="32" t="s">
        <v>223</v>
      </c>
      <c r="F30" s="31">
        <v>9.99</v>
      </c>
      <c r="G30" s="39"/>
      <c r="H30" s="33">
        <f t="shared" si="0"/>
        <v>0</v>
      </c>
      <c r="I30" s="33">
        <f t="shared" si="1"/>
        <v>0</v>
      </c>
    </row>
    <row r="31" spans="1:9" ht="24" customHeight="1">
      <c r="A31" s="22" t="s">
        <v>369</v>
      </c>
      <c r="B31" s="22"/>
      <c r="C31" s="22"/>
      <c r="D31" s="22" t="s">
        <v>39</v>
      </c>
      <c r="E31" s="22"/>
      <c r="F31" s="29"/>
      <c r="G31" s="22"/>
      <c r="H31" s="22" t="str">
        <f t="shared" si="0"/>
        <v/>
      </c>
      <c r="I31" s="23">
        <f>SUM(I32:I92)</f>
        <v>0</v>
      </c>
    </row>
    <row r="32" spans="1:9" ht="24" customHeight="1">
      <c r="A32" s="22" t="s">
        <v>370</v>
      </c>
      <c r="B32" s="22"/>
      <c r="C32" s="22"/>
      <c r="D32" s="22" t="s">
        <v>40</v>
      </c>
      <c r="E32" s="22"/>
      <c r="F32" s="29"/>
      <c r="G32" s="22"/>
      <c r="H32" s="22" t="str">
        <f t="shared" si="0"/>
        <v/>
      </c>
      <c r="I32" s="23" t="str">
        <f t="shared" si="1"/>
        <v/>
      </c>
    </row>
    <row r="33" spans="1:9" ht="51.95" customHeight="1">
      <c r="A33" s="30" t="s">
        <v>371</v>
      </c>
      <c r="B33" s="31" t="s">
        <v>224</v>
      </c>
      <c r="C33" s="30" t="s">
        <v>209</v>
      </c>
      <c r="D33" s="30" t="s">
        <v>41</v>
      </c>
      <c r="E33" s="32" t="s">
        <v>205</v>
      </c>
      <c r="F33" s="31">
        <v>1.96</v>
      </c>
      <c r="G33" s="39"/>
      <c r="H33" s="33">
        <f t="shared" si="0"/>
        <v>0</v>
      </c>
      <c r="I33" s="33">
        <f t="shared" si="1"/>
        <v>0</v>
      </c>
    </row>
    <row r="34" spans="1:9" ht="26.1" customHeight="1">
      <c r="A34" s="30" t="s">
        <v>372</v>
      </c>
      <c r="B34" s="31" t="s">
        <v>225</v>
      </c>
      <c r="C34" s="30" t="s">
        <v>209</v>
      </c>
      <c r="D34" s="30" t="s">
        <v>42</v>
      </c>
      <c r="E34" s="32" t="s">
        <v>223</v>
      </c>
      <c r="F34" s="31">
        <v>1.05</v>
      </c>
      <c r="G34" s="39"/>
      <c r="H34" s="33">
        <f t="shared" si="0"/>
        <v>0</v>
      </c>
      <c r="I34" s="33">
        <f t="shared" si="1"/>
        <v>0</v>
      </c>
    </row>
    <row r="35" spans="1:9" ht="24" customHeight="1">
      <c r="A35" s="22" t="s">
        <v>373</v>
      </c>
      <c r="B35" s="22"/>
      <c r="C35" s="22"/>
      <c r="D35" s="22" t="s">
        <v>43</v>
      </c>
      <c r="E35" s="22"/>
      <c r="F35" s="29"/>
      <c r="G35" s="22"/>
      <c r="H35" s="22" t="str">
        <f t="shared" si="0"/>
        <v/>
      </c>
      <c r="I35" s="23" t="str">
        <f t="shared" si="1"/>
        <v/>
      </c>
    </row>
    <row r="36" spans="1:9" ht="26.1" customHeight="1">
      <c r="A36" s="30" t="s">
        <v>374</v>
      </c>
      <c r="B36" s="31" t="s">
        <v>226</v>
      </c>
      <c r="C36" s="30" t="s">
        <v>209</v>
      </c>
      <c r="D36" s="30" t="s">
        <v>44</v>
      </c>
      <c r="E36" s="32" t="s">
        <v>205</v>
      </c>
      <c r="F36" s="31">
        <v>38.950000000000003</v>
      </c>
      <c r="G36" s="39"/>
      <c r="H36" s="33">
        <f t="shared" si="0"/>
        <v>0</v>
      </c>
      <c r="I36" s="33">
        <f t="shared" si="1"/>
        <v>0</v>
      </c>
    </row>
    <row r="37" spans="1:9" ht="24" customHeight="1">
      <c r="A37" s="22" t="s">
        <v>375</v>
      </c>
      <c r="B37" s="22"/>
      <c r="C37" s="22"/>
      <c r="D37" s="22" t="s">
        <v>45</v>
      </c>
      <c r="E37" s="22"/>
      <c r="F37" s="29"/>
      <c r="G37" s="22"/>
      <c r="H37" s="22" t="str">
        <f t="shared" si="0"/>
        <v/>
      </c>
      <c r="I37" s="23" t="str">
        <f t="shared" si="1"/>
        <v/>
      </c>
    </row>
    <row r="38" spans="1:9" ht="26.1" customHeight="1">
      <c r="A38" s="22" t="s">
        <v>376</v>
      </c>
      <c r="B38" s="22"/>
      <c r="C38" s="22"/>
      <c r="D38" s="22" t="s">
        <v>46</v>
      </c>
      <c r="E38" s="22"/>
      <c r="F38" s="29"/>
      <c r="G38" s="22"/>
      <c r="H38" s="22" t="str">
        <f t="shared" si="0"/>
        <v/>
      </c>
      <c r="I38" s="23" t="str">
        <f t="shared" si="1"/>
        <v/>
      </c>
    </row>
    <row r="39" spans="1:9" ht="26.1" customHeight="1">
      <c r="A39" s="30" t="s">
        <v>377</v>
      </c>
      <c r="B39" s="31" t="s">
        <v>227</v>
      </c>
      <c r="C39" s="30" t="s">
        <v>196</v>
      </c>
      <c r="D39" s="30" t="s">
        <v>47</v>
      </c>
      <c r="E39" s="32" t="s">
        <v>207</v>
      </c>
      <c r="F39" s="31">
        <v>3</v>
      </c>
      <c r="G39" s="39"/>
      <c r="H39" s="33">
        <f t="shared" si="0"/>
        <v>0</v>
      </c>
      <c r="I39" s="33">
        <f t="shared" si="1"/>
        <v>0</v>
      </c>
    </row>
    <row r="40" spans="1:9" ht="24" customHeight="1">
      <c r="A40" s="30" t="s">
        <v>378</v>
      </c>
      <c r="B40" s="31" t="s">
        <v>228</v>
      </c>
      <c r="C40" s="30" t="s">
        <v>196</v>
      </c>
      <c r="D40" s="30" t="s">
        <v>48</v>
      </c>
      <c r="E40" s="32" t="s">
        <v>207</v>
      </c>
      <c r="F40" s="31">
        <v>3</v>
      </c>
      <c r="G40" s="39"/>
      <c r="H40" s="33">
        <f t="shared" si="0"/>
        <v>0</v>
      </c>
      <c r="I40" s="33">
        <f t="shared" si="1"/>
        <v>0</v>
      </c>
    </row>
    <row r="41" spans="1:9" ht="24" customHeight="1">
      <c r="A41" s="22" t="s">
        <v>379</v>
      </c>
      <c r="B41" s="22"/>
      <c r="C41" s="22"/>
      <c r="D41" s="22" t="s">
        <v>49</v>
      </c>
      <c r="E41" s="22"/>
      <c r="F41" s="29"/>
      <c r="G41" s="22"/>
      <c r="H41" s="22" t="str">
        <f t="shared" si="0"/>
        <v/>
      </c>
      <c r="I41" s="23" t="str">
        <f t="shared" si="1"/>
        <v/>
      </c>
    </row>
    <row r="42" spans="1:9" ht="51.95" customHeight="1">
      <c r="A42" s="30" t="s">
        <v>380</v>
      </c>
      <c r="B42" s="31" t="s">
        <v>229</v>
      </c>
      <c r="C42" s="30" t="s">
        <v>196</v>
      </c>
      <c r="D42" s="30" t="s">
        <v>50</v>
      </c>
      <c r="E42" s="32" t="s">
        <v>207</v>
      </c>
      <c r="F42" s="31">
        <v>2</v>
      </c>
      <c r="G42" s="39"/>
      <c r="H42" s="33">
        <f t="shared" si="0"/>
        <v>0</v>
      </c>
      <c r="I42" s="33">
        <f t="shared" si="1"/>
        <v>0</v>
      </c>
    </row>
    <row r="43" spans="1:9" ht="24" customHeight="1">
      <c r="A43" s="22" t="s">
        <v>381</v>
      </c>
      <c r="B43" s="22"/>
      <c r="C43" s="22"/>
      <c r="D43" s="22" t="s">
        <v>51</v>
      </c>
      <c r="E43" s="22"/>
      <c r="F43" s="29"/>
      <c r="G43" s="22"/>
      <c r="H43" s="22" t="str">
        <f t="shared" si="0"/>
        <v/>
      </c>
      <c r="I43" s="23" t="str">
        <f t="shared" si="1"/>
        <v/>
      </c>
    </row>
    <row r="44" spans="1:9" ht="26.1" customHeight="1">
      <c r="A44" s="30" t="s">
        <v>382</v>
      </c>
      <c r="B44" s="31" t="s">
        <v>230</v>
      </c>
      <c r="C44" s="30" t="s">
        <v>196</v>
      </c>
      <c r="D44" s="30" t="s">
        <v>52</v>
      </c>
      <c r="E44" s="32" t="s">
        <v>205</v>
      </c>
      <c r="F44" s="31">
        <v>5.84</v>
      </c>
      <c r="G44" s="39"/>
      <c r="H44" s="33">
        <f t="shared" si="0"/>
        <v>0</v>
      </c>
      <c r="I44" s="33">
        <f t="shared" si="1"/>
        <v>0</v>
      </c>
    </row>
    <row r="45" spans="1:9" ht="26.1" customHeight="1">
      <c r="A45" s="30" t="s">
        <v>383</v>
      </c>
      <c r="B45" s="31" t="s">
        <v>231</v>
      </c>
      <c r="C45" s="30" t="s">
        <v>196</v>
      </c>
      <c r="D45" s="30" t="s">
        <v>53</v>
      </c>
      <c r="E45" s="32" t="s">
        <v>205</v>
      </c>
      <c r="F45" s="31">
        <v>6.57</v>
      </c>
      <c r="G45" s="39"/>
      <c r="H45" s="33">
        <f t="shared" si="0"/>
        <v>0</v>
      </c>
      <c r="I45" s="33">
        <f t="shared" si="1"/>
        <v>0</v>
      </c>
    </row>
    <row r="46" spans="1:9" ht="24" customHeight="1">
      <c r="A46" s="22" t="s">
        <v>384</v>
      </c>
      <c r="B46" s="22"/>
      <c r="C46" s="22"/>
      <c r="D46" s="22" t="s">
        <v>54</v>
      </c>
      <c r="E46" s="22"/>
      <c r="F46" s="29"/>
      <c r="G46" s="22"/>
      <c r="H46" s="22" t="str">
        <f t="shared" si="0"/>
        <v/>
      </c>
      <c r="I46" s="23" t="str">
        <f t="shared" si="1"/>
        <v/>
      </c>
    </row>
    <row r="47" spans="1:9" ht="24" customHeight="1">
      <c r="A47" s="22" t="s">
        <v>385</v>
      </c>
      <c r="B47" s="22"/>
      <c r="C47" s="22"/>
      <c r="D47" s="22" t="s">
        <v>55</v>
      </c>
      <c r="E47" s="22"/>
      <c r="F47" s="29"/>
      <c r="G47" s="22"/>
      <c r="H47" s="22" t="str">
        <f t="shared" si="0"/>
        <v/>
      </c>
      <c r="I47" s="23" t="str">
        <f t="shared" si="1"/>
        <v/>
      </c>
    </row>
    <row r="48" spans="1:9" ht="39" customHeight="1">
      <c r="A48" s="30" t="s">
        <v>386</v>
      </c>
      <c r="B48" s="31" t="s">
        <v>232</v>
      </c>
      <c r="C48" s="30" t="s">
        <v>209</v>
      </c>
      <c r="D48" s="30" t="s">
        <v>56</v>
      </c>
      <c r="E48" s="32" t="s">
        <v>205</v>
      </c>
      <c r="F48" s="31">
        <v>24.87</v>
      </c>
      <c r="G48" s="39"/>
      <c r="H48" s="33">
        <f t="shared" si="0"/>
        <v>0</v>
      </c>
      <c r="I48" s="33">
        <f t="shared" si="1"/>
        <v>0</v>
      </c>
    </row>
    <row r="49" spans="1:9" ht="51.95" customHeight="1">
      <c r="A49" s="30" t="s">
        <v>387</v>
      </c>
      <c r="B49" s="31" t="s">
        <v>233</v>
      </c>
      <c r="C49" s="30" t="s">
        <v>209</v>
      </c>
      <c r="D49" s="30" t="s">
        <v>57</v>
      </c>
      <c r="E49" s="32" t="s">
        <v>205</v>
      </c>
      <c r="F49" s="31">
        <v>22.91</v>
      </c>
      <c r="G49" s="39"/>
      <c r="H49" s="33">
        <f t="shared" si="0"/>
        <v>0</v>
      </c>
      <c r="I49" s="33">
        <f t="shared" si="1"/>
        <v>0</v>
      </c>
    </row>
    <row r="50" spans="1:9" ht="26.1" customHeight="1">
      <c r="A50" s="22" t="s">
        <v>388</v>
      </c>
      <c r="B50" s="22"/>
      <c r="C50" s="22"/>
      <c r="D50" s="22" t="s">
        <v>58</v>
      </c>
      <c r="E50" s="22"/>
      <c r="F50" s="29"/>
      <c r="G50" s="22"/>
      <c r="H50" s="22" t="str">
        <f t="shared" si="0"/>
        <v/>
      </c>
      <c r="I50" s="23" t="str">
        <f t="shared" si="1"/>
        <v/>
      </c>
    </row>
    <row r="51" spans="1:9" ht="65.099999999999994" customHeight="1">
      <c r="A51" s="30" t="s">
        <v>389</v>
      </c>
      <c r="B51" s="31" t="s">
        <v>234</v>
      </c>
      <c r="C51" s="30" t="s">
        <v>209</v>
      </c>
      <c r="D51" s="30" t="s">
        <v>59</v>
      </c>
      <c r="E51" s="32" t="s">
        <v>205</v>
      </c>
      <c r="F51" s="31">
        <v>32.56</v>
      </c>
      <c r="G51" s="39"/>
      <c r="H51" s="33">
        <f t="shared" si="0"/>
        <v>0</v>
      </c>
      <c r="I51" s="33">
        <f t="shared" si="1"/>
        <v>0</v>
      </c>
    </row>
    <row r="52" spans="1:9" ht="39" customHeight="1">
      <c r="A52" s="30" t="s">
        <v>390</v>
      </c>
      <c r="B52" s="31" t="s">
        <v>235</v>
      </c>
      <c r="C52" s="30" t="s">
        <v>209</v>
      </c>
      <c r="D52" s="30" t="s">
        <v>60</v>
      </c>
      <c r="E52" s="32" t="s">
        <v>205</v>
      </c>
      <c r="F52" s="31">
        <v>12.86</v>
      </c>
      <c r="G52" s="39"/>
      <c r="H52" s="33">
        <f t="shared" si="0"/>
        <v>0</v>
      </c>
      <c r="I52" s="33">
        <f t="shared" si="1"/>
        <v>0</v>
      </c>
    </row>
    <row r="53" spans="1:9" ht="24" customHeight="1">
      <c r="A53" s="22" t="s">
        <v>391</v>
      </c>
      <c r="B53" s="22"/>
      <c r="C53" s="22"/>
      <c r="D53" s="22" t="s">
        <v>61</v>
      </c>
      <c r="E53" s="22"/>
      <c r="F53" s="29"/>
      <c r="G53" s="22"/>
      <c r="H53" s="22" t="str">
        <f t="shared" si="0"/>
        <v/>
      </c>
      <c r="I53" s="23" t="str">
        <f t="shared" si="1"/>
        <v/>
      </c>
    </row>
    <row r="54" spans="1:9" ht="51.95" customHeight="1">
      <c r="A54" s="30" t="s">
        <v>392</v>
      </c>
      <c r="B54" s="31" t="s">
        <v>236</v>
      </c>
      <c r="C54" s="30" t="s">
        <v>196</v>
      </c>
      <c r="D54" s="30" t="s">
        <v>62</v>
      </c>
      <c r="E54" s="32" t="s">
        <v>205</v>
      </c>
      <c r="F54" s="31">
        <v>32.56</v>
      </c>
      <c r="G54" s="39"/>
      <c r="H54" s="33">
        <f t="shared" si="0"/>
        <v>0</v>
      </c>
      <c r="I54" s="33">
        <f t="shared" si="1"/>
        <v>0</v>
      </c>
    </row>
    <row r="55" spans="1:9" ht="39" customHeight="1">
      <c r="A55" s="30" t="s">
        <v>393</v>
      </c>
      <c r="B55" s="31" t="s">
        <v>237</v>
      </c>
      <c r="C55" s="30" t="s">
        <v>196</v>
      </c>
      <c r="D55" s="30" t="s">
        <v>63</v>
      </c>
      <c r="E55" s="32" t="s">
        <v>223</v>
      </c>
      <c r="F55" s="31">
        <v>9.99</v>
      </c>
      <c r="G55" s="39"/>
      <c r="H55" s="33">
        <f t="shared" si="0"/>
        <v>0</v>
      </c>
      <c r="I55" s="33">
        <f t="shared" si="1"/>
        <v>0</v>
      </c>
    </row>
    <row r="56" spans="1:9" ht="24" customHeight="1">
      <c r="A56" s="22" t="s">
        <v>394</v>
      </c>
      <c r="B56" s="22"/>
      <c r="C56" s="22"/>
      <c r="D56" s="22" t="s">
        <v>64</v>
      </c>
      <c r="E56" s="22"/>
      <c r="F56" s="29"/>
      <c r="G56" s="22"/>
      <c r="H56" s="22" t="str">
        <f t="shared" si="0"/>
        <v/>
      </c>
      <c r="I56" s="23" t="str">
        <f t="shared" si="1"/>
        <v/>
      </c>
    </row>
    <row r="57" spans="1:9" ht="39" customHeight="1">
      <c r="A57" s="30" t="s">
        <v>395</v>
      </c>
      <c r="B57" s="31" t="s">
        <v>238</v>
      </c>
      <c r="C57" s="30" t="s">
        <v>209</v>
      </c>
      <c r="D57" s="30" t="s">
        <v>65</v>
      </c>
      <c r="E57" s="32" t="s">
        <v>205</v>
      </c>
      <c r="F57" s="31">
        <v>2.64</v>
      </c>
      <c r="G57" s="39"/>
      <c r="H57" s="33">
        <f t="shared" si="0"/>
        <v>0</v>
      </c>
      <c r="I57" s="33">
        <f t="shared" si="1"/>
        <v>0</v>
      </c>
    </row>
    <row r="58" spans="1:9" ht="39" customHeight="1">
      <c r="A58" s="30" t="s">
        <v>396</v>
      </c>
      <c r="B58" s="31" t="s">
        <v>239</v>
      </c>
      <c r="C58" s="30" t="s">
        <v>209</v>
      </c>
      <c r="D58" s="30" t="s">
        <v>66</v>
      </c>
      <c r="E58" s="32" t="s">
        <v>205</v>
      </c>
      <c r="F58" s="31">
        <v>10.220000000000001</v>
      </c>
      <c r="G58" s="39"/>
      <c r="H58" s="33">
        <f t="shared" si="0"/>
        <v>0</v>
      </c>
      <c r="I58" s="33">
        <f t="shared" si="1"/>
        <v>0</v>
      </c>
    </row>
    <row r="59" spans="1:9" ht="26.1" customHeight="1">
      <c r="A59" s="30" t="s">
        <v>397</v>
      </c>
      <c r="B59" s="31" t="s">
        <v>240</v>
      </c>
      <c r="C59" s="30" t="s">
        <v>209</v>
      </c>
      <c r="D59" s="30" t="s">
        <v>67</v>
      </c>
      <c r="E59" s="32" t="s">
        <v>223</v>
      </c>
      <c r="F59" s="31">
        <v>1.4</v>
      </c>
      <c r="G59" s="39"/>
      <c r="H59" s="33">
        <f t="shared" si="0"/>
        <v>0</v>
      </c>
      <c r="I59" s="33">
        <f t="shared" si="1"/>
        <v>0</v>
      </c>
    </row>
    <row r="60" spans="1:9" ht="24" customHeight="1">
      <c r="A60" s="22" t="s">
        <v>398</v>
      </c>
      <c r="B60" s="22"/>
      <c r="C60" s="22"/>
      <c r="D60" s="22" t="s">
        <v>68</v>
      </c>
      <c r="E60" s="22"/>
      <c r="F60" s="29"/>
      <c r="G60" s="22"/>
      <c r="H60" s="22" t="str">
        <f t="shared" si="0"/>
        <v/>
      </c>
      <c r="I60" s="23" t="str">
        <f t="shared" si="1"/>
        <v/>
      </c>
    </row>
    <row r="61" spans="1:9" ht="26.1" customHeight="1">
      <c r="A61" s="30" t="s">
        <v>399</v>
      </c>
      <c r="B61" s="31" t="s">
        <v>241</v>
      </c>
      <c r="C61" s="30" t="s">
        <v>209</v>
      </c>
      <c r="D61" s="30" t="s">
        <v>69</v>
      </c>
      <c r="E61" s="32" t="s">
        <v>205</v>
      </c>
      <c r="F61" s="31">
        <v>12.92</v>
      </c>
      <c r="G61" s="39"/>
      <c r="H61" s="33">
        <f t="shared" si="0"/>
        <v>0</v>
      </c>
      <c r="I61" s="33">
        <f t="shared" si="1"/>
        <v>0</v>
      </c>
    </row>
    <row r="62" spans="1:9" ht="26.1" customHeight="1">
      <c r="A62" s="30" t="s">
        <v>400</v>
      </c>
      <c r="B62" s="31" t="s">
        <v>242</v>
      </c>
      <c r="C62" s="30" t="s">
        <v>209</v>
      </c>
      <c r="D62" s="30" t="s">
        <v>70</v>
      </c>
      <c r="E62" s="32" t="s">
        <v>223</v>
      </c>
      <c r="F62" s="31">
        <v>24.63</v>
      </c>
      <c r="G62" s="39"/>
      <c r="H62" s="33">
        <f t="shared" si="0"/>
        <v>0</v>
      </c>
      <c r="I62" s="33">
        <f t="shared" si="1"/>
        <v>0</v>
      </c>
    </row>
    <row r="63" spans="1:9" ht="24" customHeight="1">
      <c r="A63" s="22" t="s">
        <v>401</v>
      </c>
      <c r="B63" s="22"/>
      <c r="C63" s="22"/>
      <c r="D63" s="22" t="s">
        <v>71</v>
      </c>
      <c r="E63" s="22"/>
      <c r="F63" s="29"/>
      <c r="G63" s="22"/>
      <c r="H63" s="22" t="str">
        <f t="shared" si="0"/>
        <v/>
      </c>
      <c r="I63" s="23" t="str">
        <f t="shared" si="1"/>
        <v/>
      </c>
    </row>
    <row r="64" spans="1:9" ht="26.1" customHeight="1">
      <c r="A64" s="30" t="s">
        <v>402</v>
      </c>
      <c r="B64" s="31" t="s">
        <v>243</v>
      </c>
      <c r="C64" s="30" t="s">
        <v>209</v>
      </c>
      <c r="D64" s="30" t="s">
        <v>72</v>
      </c>
      <c r="E64" s="32" t="s">
        <v>205</v>
      </c>
      <c r="F64" s="31">
        <v>12.92</v>
      </c>
      <c r="G64" s="39"/>
      <c r="H64" s="33">
        <f t="shared" si="0"/>
        <v>0</v>
      </c>
      <c r="I64" s="33">
        <f t="shared" si="1"/>
        <v>0</v>
      </c>
    </row>
    <row r="65" spans="1:9" ht="26.1" customHeight="1">
      <c r="A65" s="30" t="s">
        <v>403</v>
      </c>
      <c r="B65" s="31" t="s">
        <v>244</v>
      </c>
      <c r="C65" s="30" t="s">
        <v>209</v>
      </c>
      <c r="D65" s="30" t="s">
        <v>73</v>
      </c>
      <c r="E65" s="32" t="s">
        <v>205</v>
      </c>
      <c r="F65" s="31">
        <v>28.74</v>
      </c>
      <c r="G65" s="39"/>
      <c r="H65" s="33">
        <f t="shared" si="0"/>
        <v>0</v>
      </c>
      <c r="I65" s="33">
        <f t="shared" si="1"/>
        <v>0</v>
      </c>
    </row>
    <row r="66" spans="1:9" ht="26.1" customHeight="1">
      <c r="A66" s="30" t="s">
        <v>404</v>
      </c>
      <c r="B66" s="31" t="s">
        <v>245</v>
      </c>
      <c r="C66" s="30" t="s">
        <v>209</v>
      </c>
      <c r="D66" s="30" t="s">
        <v>74</v>
      </c>
      <c r="E66" s="32" t="s">
        <v>205</v>
      </c>
      <c r="F66" s="31">
        <v>12.92</v>
      </c>
      <c r="G66" s="39"/>
      <c r="H66" s="33">
        <f t="shared" si="0"/>
        <v>0</v>
      </c>
      <c r="I66" s="33">
        <f t="shared" si="1"/>
        <v>0</v>
      </c>
    </row>
    <row r="67" spans="1:9" ht="26.1" customHeight="1">
      <c r="A67" s="30" t="s">
        <v>405</v>
      </c>
      <c r="B67" s="31" t="s">
        <v>246</v>
      </c>
      <c r="C67" s="30" t="s">
        <v>209</v>
      </c>
      <c r="D67" s="30" t="s">
        <v>75</v>
      </c>
      <c r="E67" s="32" t="s">
        <v>205</v>
      </c>
      <c r="F67" s="31">
        <v>23.05</v>
      </c>
      <c r="G67" s="39"/>
      <c r="H67" s="33">
        <f t="shared" si="0"/>
        <v>0</v>
      </c>
      <c r="I67" s="33">
        <f t="shared" si="1"/>
        <v>0</v>
      </c>
    </row>
    <row r="68" spans="1:9" ht="65.099999999999994" customHeight="1">
      <c r="A68" s="30" t="s">
        <v>406</v>
      </c>
      <c r="B68" s="31" t="s">
        <v>247</v>
      </c>
      <c r="C68" s="30" t="s">
        <v>196</v>
      </c>
      <c r="D68" s="30" t="s">
        <v>76</v>
      </c>
      <c r="E68" s="32" t="s">
        <v>205</v>
      </c>
      <c r="F68" s="31">
        <v>5.69</v>
      </c>
      <c r="G68" s="39"/>
      <c r="H68" s="33">
        <f t="shared" si="0"/>
        <v>0</v>
      </c>
      <c r="I68" s="33">
        <f t="shared" si="1"/>
        <v>0</v>
      </c>
    </row>
    <row r="69" spans="1:9" ht="24" customHeight="1">
      <c r="A69" s="22" t="s">
        <v>407</v>
      </c>
      <c r="B69" s="22"/>
      <c r="C69" s="22"/>
      <c r="D69" s="22" t="s">
        <v>77</v>
      </c>
      <c r="E69" s="22"/>
      <c r="F69" s="29"/>
      <c r="G69" s="22"/>
      <c r="H69" s="22" t="str">
        <f t="shared" si="0"/>
        <v/>
      </c>
      <c r="I69" s="23" t="str">
        <f t="shared" si="1"/>
        <v/>
      </c>
    </row>
    <row r="70" spans="1:9" ht="24" customHeight="1">
      <c r="A70" s="22" t="s">
        <v>408</v>
      </c>
      <c r="B70" s="22"/>
      <c r="C70" s="22"/>
      <c r="D70" s="22" t="s">
        <v>78</v>
      </c>
      <c r="E70" s="22"/>
      <c r="F70" s="29"/>
      <c r="G70" s="22"/>
      <c r="H70" s="22" t="str">
        <f t="shared" si="0"/>
        <v/>
      </c>
      <c r="I70" s="23" t="str">
        <f t="shared" si="1"/>
        <v/>
      </c>
    </row>
    <row r="71" spans="1:9" ht="39" customHeight="1">
      <c r="A71" s="30" t="s">
        <v>409</v>
      </c>
      <c r="B71" s="31" t="s">
        <v>248</v>
      </c>
      <c r="C71" s="30" t="s">
        <v>209</v>
      </c>
      <c r="D71" s="30" t="s">
        <v>79</v>
      </c>
      <c r="E71" s="32" t="s">
        <v>207</v>
      </c>
      <c r="F71" s="31">
        <v>2</v>
      </c>
      <c r="G71" s="39"/>
      <c r="H71" s="33">
        <f t="shared" si="0"/>
        <v>0</v>
      </c>
      <c r="I71" s="33">
        <f t="shared" si="1"/>
        <v>0</v>
      </c>
    </row>
    <row r="72" spans="1:9" ht="26.1" customHeight="1">
      <c r="A72" s="30" t="s">
        <v>410</v>
      </c>
      <c r="B72" s="31" t="s">
        <v>249</v>
      </c>
      <c r="C72" s="30" t="s">
        <v>196</v>
      </c>
      <c r="D72" s="30" t="s">
        <v>80</v>
      </c>
      <c r="E72" s="32" t="s">
        <v>207</v>
      </c>
      <c r="F72" s="31">
        <v>2</v>
      </c>
      <c r="G72" s="39"/>
      <c r="H72" s="33">
        <f t="shared" ref="H72:H135" si="2">IF(F72="","",TRUNC(G72*(1+$G$2),2))</f>
        <v>0</v>
      </c>
      <c r="I72" s="33">
        <f t="shared" ref="I72:I135" si="3">IF(F72="","",TRUNC(F72*H72,2))</f>
        <v>0</v>
      </c>
    </row>
    <row r="73" spans="1:9" ht="39" customHeight="1">
      <c r="A73" s="30" t="s">
        <v>411</v>
      </c>
      <c r="B73" s="31" t="s">
        <v>250</v>
      </c>
      <c r="C73" s="30" t="s">
        <v>196</v>
      </c>
      <c r="D73" s="30" t="s">
        <v>81</v>
      </c>
      <c r="E73" s="32" t="s">
        <v>207</v>
      </c>
      <c r="F73" s="31">
        <v>2</v>
      </c>
      <c r="G73" s="39"/>
      <c r="H73" s="33">
        <f t="shared" si="2"/>
        <v>0</v>
      </c>
      <c r="I73" s="33">
        <f t="shared" si="3"/>
        <v>0</v>
      </c>
    </row>
    <row r="74" spans="1:9" ht="39" customHeight="1">
      <c r="A74" s="30" t="s">
        <v>412</v>
      </c>
      <c r="B74" s="31" t="s">
        <v>251</v>
      </c>
      <c r="C74" s="30" t="s">
        <v>196</v>
      </c>
      <c r="D74" s="30" t="s">
        <v>82</v>
      </c>
      <c r="E74" s="32" t="s">
        <v>252</v>
      </c>
      <c r="F74" s="31">
        <v>3</v>
      </c>
      <c r="G74" s="39"/>
      <c r="H74" s="33">
        <f t="shared" si="2"/>
        <v>0</v>
      </c>
      <c r="I74" s="33">
        <f t="shared" si="3"/>
        <v>0</v>
      </c>
    </row>
    <row r="75" spans="1:9" ht="51.95" customHeight="1">
      <c r="A75" s="30" t="s">
        <v>413</v>
      </c>
      <c r="B75" s="31" t="s">
        <v>253</v>
      </c>
      <c r="C75" s="30" t="s">
        <v>196</v>
      </c>
      <c r="D75" s="30" t="s">
        <v>83</v>
      </c>
      <c r="E75" s="32" t="s">
        <v>207</v>
      </c>
      <c r="F75" s="31">
        <v>2</v>
      </c>
      <c r="G75" s="39"/>
      <c r="H75" s="33">
        <f t="shared" si="2"/>
        <v>0</v>
      </c>
      <c r="I75" s="33">
        <f t="shared" si="3"/>
        <v>0</v>
      </c>
    </row>
    <row r="76" spans="1:9" ht="51.95" customHeight="1">
      <c r="A76" s="30" t="s">
        <v>414</v>
      </c>
      <c r="B76" s="31" t="s">
        <v>254</v>
      </c>
      <c r="C76" s="30" t="s">
        <v>196</v>
      </c>
      <c r="D76" s="30" t="s">
        <v>84</v>
      </c>
      <c r="E76" s="32" t="s">
        <v>207</v>
      </c>
      <c r="F76" s="31">
        <v>2</v>
      </c>
      <c r="G76" s="39"/>
      <c r="H76" s="33">
        <f t="shared" si="2"/>
        <v>0</v>
      </c>
      <c r="I76" s="33">
        <f t="shared" si="3"/>
        <v>0</v>
      </c>
    </row>
    <row r="77" spans="1:9" ht="26.1" customHeight="1">
      <c r="A77" s="30" t="s">
        <v>415</v>
      </c>
      <c r="B77" s="31" t="s">
        <v>255</v>
      </c>
      <c r="C77" s="30" t="s">
        <v>209</v>
      </c>
      <c r="D77" s="30" t="s">
        <v>85</v>
      </c>
      <c r="E77" s="32" t="s">
        <v>207</v>
      </c>
      <c r="F77" s="31">
        <v>2</v>
      </c>
      <c r="G77" s="39"/>
      <c r="H77" s="33">
        <f t="shared" si="2"/>
        <v>0</v>
      </c>
      <c r="I77" s="33">
        <f t="shared" si="3"/>
        <v>0</v>
      </c>
    </row>
    <row r="78" spans="1:9" ht="39" customHeight="1">
      <c r="A78" s="30" t="s">
        <v>416</v>
      </c>
      <c r="B78" s="31" t="s">
        <v>256</v>
      </c>
      <c r="C78" s="30" t="s">
        <v>209</v>
      </c>
      <c r="D78" s="30" t="s">
        <v>86</v>
      </c>
      <c r="E78" s="32" t="s">
        <v>207</v>
      </c>
      <c r="F78" s="31">
        <v>2</v>
      </c>
      <c r="G78" s="39"/>
      <c r="H78" s="33">
        <f t="shared" si="2"/>
        <v>0</v>
      </c>
      <c r="I78" s="33">
        <f t="shared" si="3"/>
        <v>0</v>
      </c>
    </row>
    <row r="79" spans="1:9" ht="26.1" customHeight="1">
      <c r="A79" s="30" t="s">
        <v>417</v>
      </c>
      <c r="B79" s="31" t="s">
        <v>257</v>
      </c>
      <c r="C79" s="30" t="s">
        <v>209</v>
      </c>
      <c r="D79" s="30" t="s">
        <v>87</v>
      </c>
      <c r="E79" s="32" t="s">
        <v>207</v>
      </c>
      <c r="F79" s="31">
        <v>4</v>
      </c>
      <c r="G79" s="39"/>
      <c r="H79" s="33">
        <f t="shared" si="2"/>
        <v>0</v>
      </c>
      <c r="I79" s="33">
        <f t="shared" si="3"/>
        <v>0</v>
      </c>
    </row>
    <row r="80" spans="1:9" ht="39" customHeight="1">
      <c r="A80" s="30" t="s">
        <v>418</v>
      </c>
      <c r="B80" s="31" t="s">
        <v>258</v>
      </c>
      <c r="C80" s="30" t="s">
        <v>209</v>
      </c>
      <c r="D80" s="30" t="s">
        <v>88</v>
      </c>
      <c r="E80" s="32" t="s">
        <v>207</v>
      </c>
      <c r="F80" s="31">
        <v>2</v>
      </c>
      <c r="G80" s="39"/>
      <c r="H80" s="33">
        <f t="shared" si="2"/>
        <v>0</v>
      </c>
      <c r="I80" s="33">
        <f t="shared" si="3"/>
        <v>0</v>
      </c>
    </row>
    <row r="81" spans="1:9" ht="26.1" customHeight="1">
      <c r="A81" s="30" t="s">
        <v>419</v>
      </c>
      <c r="B81" s="31" t="s">
        <v>259</v>
      </c>
      <c r="C81" s="30" t="s">
        <v>209</v>
      </c>
      <c r="D81" s="30" t="s">
        <v>89</v>
      </c>
      <c r="E81" s="32" t="s">
        <v>207</v>
      </c>
      <c r="F81" s="31">
        <v>2</v>
      </c>
      <c r="G81" s="39"/>
      <c r="H81" s="33">
        <f t="shared" si="2"/>
        <v>0</v>
      </c>
      <c r="I81" s="33">
        <f t="shared" si="3"/>
        <v>0</v>
      </c>
    </row>
    <row r="82" spans="1:9" ht="26.1" customHeight="1">
      <c r="A82" s="30" t="s">
        <v>420</v>
      </c>
      <c r="B82" s="31" t="s">
        <v>260</v>
      </c>
      <c r="C82" s="30" t="s">
        <v>196</v>
      </c>
      <c r="D82" s="30" t="s">
        <v>90</v>
      </c>
      <c r="E82" s="32" t="s">
        <v>252</v>
      </c>
      <c r="F82" s="31">
        <v>2</v>
      </c>
      <c r="G82" s="39"/>
      <c r="H82" s="33">
        <f t="shared" si="2"/>
        <v>0</v>
      </c>
      <c r="I82" s="33">
        <f t="shared" si="3"/>
        <v>0</v>
      </c>
    </row>
    <row r="83" spans="1:9" ht="39" customHeight="1">
      <c r="A83" s="30" t="s">
        <v>421</v>
      </c>
      <c r="B83" s="31" t="s">
        <v>261</v>
      </c>
      <c r="C83" s="30" t="s">
        <v>196</v>
      </c>
      <c r="D83" s="30" t="s">
        <v>91</v>
      </c>
      <c r="E83" s="32" t="s">
        <v>207</v>
      </c>
      <c r="F83" s="31">
        <v>2</v>
      </c>
      <c r="G83" s="39"/>
      <c r="H83" s="33">
        <f t="shared" si="2"/>
        <v>0</v>
      </c>
      <c r="I83" s="33">
        <f t="shared" si="3"/>
        <v>0</v>
      </c>
    </row>
    <row r="84" spans="1:9" ht="39" customHeight="1">
      <c r="A84" s="30" t="s">
        <v>422</v>
      </c>
      <c r="B84" s="31" t="s">
        <v>262</v>
      </c>
      <c r="C84" s="30" t="s">
        <v>209</v>
      </c>
      <c r="D84" s="30" t="s">
        <v>92</v>
      </c>
      <c r="E84" s="32" t="s">
        <v>207</v>
      </c>
      <c r="F84" s="31">
        <v>2</v>
      </c>
      <c r="G84" s="39"/>
      <c r="H84" s="33">
        <f t="shared" si="2"/>
        <v>0</v>
      </c>
      <c r="I84" s="33">
        <f t="shared" si="3"/>
        <v>0</v>
      </c>
    </row>
    <row r="85" spans="1:9" ht="39" customHeight="1">
      <c r="A85" s="30" t="s">
        <v>423</v>
      </c>
      <c r="B85" s="31" t="s">
        <v>263</v>
      </c>
      <c r="C85" s="30" t="s">
        <v>196</v>
      </c>
      <c r="D85" s="30" t="s">
        <v>93</v>
      </c>
      <c r="E85" s="32" t="s">
        <v>207</v>
      </c>
      <c r="F85" s="31">
        <v>2</v>
      </c>
      <c r="G85" s="39"/>
      <c r="H85" s="33">
        <f t="shared" si="2"/>
        <v>0</v>
      </c>
      <c r="I85" s="33">
        <f t="shared" si="3"/>
        <v>0</v>
      </c>
    </row>
    <row r="86" spans="1:9" ht="26.1" customHeight="1">
      <c r="A86" s="30" t="s">
        <v>424</v>
      </c>
      <c r="B86" s="31" t="s">
        <v>264</v>
      </c>
      <c r="C86" s="30" t="s">
        <v>196</v>
      </c>
      <c r="D86" s="30" t="s">
        <v>94</v>
      </c>
      <c r="E86" s="32" t="s">
        <v>207</v>
      </c>
      <c r="F86" s="31">
        <v>1</v>
      </c>
      <c r="G86" s="39"/>
      <c r="H86" s="33">
        <f t="shared" si="2"/>
        <v>0</v>
      </c>
      <c r="I86" s="33">
        <f t="shared" si="3"/>
        <v>0</v>
      </c>
    </row>
    <row r="87" spans="1:9" ht="78" customHeight="1">
      <c r="A87" s="30" t="s">
        <v>425</v>
      </c>
      <c r="B87" s="31" t="s">
        <v>265</v>
      </c>
      <c r="C87" s="30" t="s">
        <v>196</v>
      </c>
      <c r="D87" s="30" t="s">
        <v>95</v>
      </c>
      <c r="E87" s="32" t="s">
        <v>205</v>
      </c>
      <c r="F87" s="31">
        <v>4.3499999999999996</v>
      </c>
      <c r="G87" s="39"/>
      <c r="H87" s="33">
        <f t="shared" si="2"/>
        <v>0</v>
      </c>
      <c r="I87" s="33">
        <f t="shared" si="3"/>
        <v>0</v>
      </c>
    </row>
    <row r="88" spans="1:9" ht="24" customHeight="1">
      <c r="A88" s="22" t="s">
        <v>426</v>
      </c>
      <c r="B88" s="22"/>
      <c r="C88" s="22"/>
      <c r="D88" s="22" t="s">
        <v>96</v>
      </c>
      <c r="E88" s="22"/>
      <c r="F88" s="29"/>
      <c r="G88" s="22"/>
      <c r="H88" s="22" t="str">
        <f t="shared" si="2"/>
        <v/>
      </c>
      <c r="I88" s="23" t="str">
        <f t="shared" si="3"/>
        <v/>
      </c>
    </row>
    <row r="89" spans="1:9" ht="39" customHeight="1">
      <c r="A89" s="30" t="s">
        <v>427</v>
      </c>
      <c r="B89" s="31" t="s">
        <v>266</v>
      </c>
      <c r="C89" s="30" t="s">
        <v>196</v>
      </c>
      <c r="D89" s="30" t="s">
        <v>97</v>
      </c>
      <c r="E89" s="32" t="s">
        <v>207</v>
      </c>
      <c r="F89" s="31">
        <v>1</v>
      </c>
      <c r="G89" s="39"/>
      <c r="H89" s="33">
        <f t="shared" si="2"/>
        <v>0</v>
      </c>
      <c r="I89" s="33">
        <f t="shared" si="3"/>
        <v>0</v>
      </c>
    </row>
    <row r="90" spans="1:9" ht="39" customHeight="1">
      <c r="A90" s="30" t="s">
        <v>428</v>
      </c>
      <c r="B90" s="31" t="s">
        <v>267</v>
      </c>
      <c r="C90" s="30" t="s">
        <v>196</v>
      </c>
      <c r="D90" s="30" t="s">
        <v>98</v>
      </c>
      <c r="E90" s="32" t="s">
        <v>207</v>
      </c>
      <c r="F90" s="31">
        <v>1</v>
      </c>
      <c r="G90" s="39"/>
      <c r="H90" s="33">
        <f t="shared" si="2"/>
        <v>0</v>
      </c>
      <c r="I90" s="33">
        <f t="shared" si="3"/>
        <v>0</v>
      </c>
    </row>
    <row r="91" spans="1:9" ht="24" customHeight="1">
      <c r="A91" s="22" t="s">
        <v>429</v>
      </c>
      <c r="B91" s="22"/>
      <c r="C91" s="22"/>
      <c r="D91" s="22" t="s">
        <v>99</v>
      </c>
      <c r="E91" s="22"/>
      <c r="F91" s="29"/>
      <c r="G91" s="22"/>
      <c r="H91" s="22" t="str">
        <f t="shared" si="2"/>
        <v/>
      </c>
      <c r="I91" s="23" t="str">
        <f t="shared" si="3"/>
        <v/>
      </c>
    </row>
    <row r="92" spans="1:9" ht="78" customHeight="1">
      <c r="A92" s="30" t="s">
        <v>430</v>
      </c>
      <c r="B92" s="31" t="s">
        <v>268</v>
      </c>
      <c r="C92" s="30" t="s">
        <v>196</v>
      </c>
      <c r="D92" s="30" t="s">
        <v>100</v>
      </c>
      <c r="E92" s="32" t="s">
        <v>207</v>
      </c>
      <c r="F92" s="31">
        <v>3</v>
      </c>
      <c r="G92" s="39"/>
      <c r="H92" s="33">
        <f t="shared" si="2"/>
        <v>0</v>
      </c>
      <c r="I92" s="33">
        <f t="shared" si="3"/>
        <v>0</v>
      </c>
    </row>
    <row r="93" spans="1:9" ht="24" customHeight="1">
      <c r="A93" s="22" t="s">
        <v>431</v>
      </c>
      <c r="B93" s="22"/>
      <c r="C93" s="22"/>
      <c r="D93" s="22" t="s">
        <v>101</v>
      </c>
      <c r="E93" s="22"/>
      <c r="F93" s="29"/>
      <c r="G93" s="22"/>
      <c r="H93" s="22" t="str">
        <f t="shared" si="2"/>
        <v/>
      </c>
      <c r="I93" s="23">
        <f>SUM(I94:I126)</f>
        <v>0</v>
      </c>
    </row>
    <row r="94" spans="1:9" ht="24" customHeight="1">
      <c r="A94" s="22" t="s">
        <v>432</v>
      </c>
      <c r="B94" s="22"/>
      <c r="C94" s="22"/>
      <c r="D94" s="22" t="s">
        <v>102</v>
      </c>
      <c r="E94" s="22"/>
      <c r="F94" s="29"/>
      <c r="G94" s="22"/>
      <c r="H94" s="22" t="str">
        <f t="shared" si="2"/>
        <v/>
      </c>
      <c r="I94" s="23" t="str">
        <f t="shared" si="3"/>
        <v/>
      </c>
    </row>
    <row r="95" spans="1:9" ht="39" customHeight="1">
      <c r="A95" s="30" t="s">
        <v>433</v>
      </c>
      <c r="B95" s="31" t="s">
        <v>269</v>
      </c>
      <c r="C95" s="30" t="s">
        <v>209</v>
      </c>
      <c r="D95" s="30" t="s">
        <v>103</v>
      </c>
      <c r="E95" s="32" t="s">
        <v>223</v>
      </c>
      <c r="F95" s="31">
        <v>10.87</v>
      </c>
      <c r="G95" s="39"/>
      <c r="H95" s="33">
        <f t="shared" si="2"/>
        <v>0</v>
      </c>
      <c r="I95" s="33">
        <f t="shared" si="3"/>
        <v>0</v>
      </c>
    </row>
    <row r="96" spans="1:9" ht="26.1" customHeight="1">
      <c r="A96" s="30" t="s">
        <v>434</v>
      </c>
      <c r="B96" s="31" t="s">
        <v>270</v>
      </c>
      <c r="C96" s="30" t="s">
        <v>209</v>
      </c>
      <c r="D96" s="30" t="s">
        <v>104</v>
      </c>
      <c r="E96" s="32" t="s">
        <v>223</v>
      </c>
      <c r="F96" s="31">
        <v>10.87</v>
      </c>
      <c r="G96" s="39"/>
      <c r="H96" s="33">
        <f t="shared" si="2"/>
        <v>0</v>
      </c>
      <c r="I96" s="33">
        <f t="shared" si="3"/>
        <v>0</v>
      </c>
    </row>
    <row r="97" spans="1:9" ht="39" customHeight="1">
      <c r="A97" s="30" t="s">
        <v>435</v>
      </c>
      <c r="B97" s="31" t="s">
        <v>271</v>
      </c>
      <c r="C97" s="30" t="s">
        <v>209</v>
      </c>
      <c r="D97" s="30" t="s">
        <v>105</v>
      </c>
      <c r="E97" s="32" t="s">
        <v>223</v>
      </c>
      <c r="F97" s="31">
        <v>10.87</v>
      </c>
      <c r="G97" s="39"/>
      <c r="H97" s="33">
        <f t="shared" si="2"/>
        <v>0</v>
      </c>
      <c r="I97" s="33">
        <f t="shared" si="3"/>
        <v>0</v>
      </c>
    </row>
    <row r="98" spans="1:9" ht="39" customHeight="1">
      <c r="A98" s="30" t="s">
        <v>436</v>
      </c>
      <c r="B98" s="31" t="s">
        <v>272</v>
      </c>
      <c r="C98" s="30" t="s">
        <v>209</v>
      </c>
      <c r="D98" s="30" t="s">
        <v>106</v>
      </c>
      <c r="E98" s="32" t="s">
        <v>207</v>
      </c>
      <c r="F98" s="31">
        <v>3</v>
      </c>
      <c r="G98" s="39"/>
      <c r="H98" s="33">
        <f t="shared" si="2"/>
        <v>0</v>
      </c>
      <c r="I98" s="33">
        <f t="shared" si="3"/>
        <v>0</v>
      </c>
    </row>
    <row r="99" spans="1:9" ht="39" customHeight="1">
      <c r="A99" s="30" t="s">
        <v>437</v>
      </c>
      <c r="B99" s="31" t="s">
        <v>273</v>
      </c>
      <c r="C99" s="30" t="s">
        <v>209</v>
      </c>
      <c r="D99" s="30" t="s">
        <v>107</v>
      </c>
      <c r="E99" s="32" t="s">
        <v>207</v>
      </c>
      <c r="F99" s="31">
        <v>6</v>
      </c>
      <c r="G99" s="39"/>
      <c r="H99" s="33">
        <f t="shared" si="2"/>
        <v>0</v>
      </c>
      <c r="I99" s="33">
        <f t="shared" si="3"/>
        <v>0</v>
      </c>
    </row>
    <row r="100" spans="1:9" ht="39" customHeight="1">
      <c r="A100" s="30" t="s">
        <v>438</v>
      </c>
      <c r="B100" s="31" t="s">
        <v>274</v>
      </c>
      <c r="C100" s="30" t="s">
        <v>209</v>
      </c>
      <c r="D100" s="30" t="s">
        <v>108</v>
      </c>
      <c r="E100" s="32" t="s">
        <v>207</v>
      </c>
      <c r="F100" s="31">
        <v>6</v>
      </c>
      <c r="G100" s="39"/>
      <c r="H100" s="33">
        <f t="shared" si="2"/>
        <v>0</v>
      </c>
      <c r="I100" s="33">
        <f t="shared" si="3"/>
        <v>0</v>
      </c>
    </row>
    <row r="101" spans="1:9" ht="39" customHeight="1">
      <c r="A101" s="30" t="s">
        <v>439</v>
      </c>
      <c r="B101" s="31" t="s">
        <v>275</v>
      </c>
      <c r="C101" s="30" t="s">
        <v>209</v>
      </c>
      <c r="D101" s="30" t="s">
        <v>109</v>
      </c>
      <c r="E101" s="32" t="s">
        <v>207</v>
      </c>
      <c r="F101" s="31">
        <v>2</v>
      </c>
      <c r="G101" s="39"/>
      <c r="H101" s="33">
        <f t="shared" si="2"/>
        <v>0</v>
      </c>
      <c r="I101" s="33">
        <f t="shared" si="3"/>
        <v>0</v>
      </c>
    </row>
    <row r="102" spans="1:9" ht="39" customHeight="1">
      <c r="A102" s="30" t="s">
        <v>440</v>
      </c>
      <c r="B102" s="31" t="s">
        <v>276</v>
      </c>
      <c r="C102" s="30" t="s">
        <v>209</v>
      </c>
      <c r="D102" s="30" t="s">
        <v>110</v>
      </c>
      <c r="E102" s="32" t="s">
        <v>207</v>
      </c>
      <c r="F102" s="31">
        <v>2</v>
      </c>
      <c r="G102" s="39"/>
      <c r="H102" s="33">
        <f t="shared" si="2"/>
        <v>0</v>
      </c>
      <c r="I102" s="33">
        <f t="shared" si="3"/>
        <v>0</v>
      </c>
    </row>
    <row r="103" spans="1:9" ht="39" customHeight="1">
      <c r="A103" s="30" t="s">
        <v>441</v>
      </c>
      <c r="B103" s="31" t="s">
        <v>277</v>
      </c>
      <c r="C103" s="30" t="s">
        <v>209</v>
      </c>
      <c r="D103" s="30" t="s">
        <v>111</v>
      </c>
      <c r="E103" s="32" t="s">
        <v>207</v>
      </c>
      <c r="F103" s="31">
        <v>2</v>
      </c>
      <c r="G103" s="39"/>
      <c r="H103" s="33">
        <f t="shared" si="2"/>
        <v>0</v>
      </c>
      <c r="I103" s="33">
        <f t="shared" si="3"/>
        <v>0</v>
      </c>
    </row>
    <row r="104" spans="1:9" ht="51.95" customHeight="1">
      <c r="A104" s="30" t="s">
        <v>442</v>
      </c>
      <c r="B104" s="31" t="s">
        <v>278</v>
      </c>
      <c r="C104" s="30" t="s">
        <v>209</v>
      </c>
      <c r="D104" s="30" t="s">
        <v>112</v>
      </c>
      <c r="E104" s="32" t="s">
        <v>207</v>
      </c>
      <c r="F104" s="31">
        <v>4</v>
      </c>
      <c r="G104" s="39"/>
      <c r="H104" s="33">
        <f t="shared" si="2"/>
        <v>0</v>
      </c>
      <c r="I104" s="33">
        <f t="shared" si="3"/>
        <v>0</v>
      </c>
    </row>
    <row r="105" spans="1:9" ht="24" customHeight="1">
      <c r="A105" s="22" t="s">
        <v>443</v>
      </c>
      <c r="B105" s="22"/>
      <c r="C105" s="22"/>
      <c r="D105" s="22" t="s">
        <v>113</v>
      </c>
      <c r="E105" s="22"/>
      <c r="F105" s="29"/>
      <c r="G105" s="22"/>
      <c r="H105" s="22" t="str">
        <f t="shared" si="2"/>
        <v/>
      </c>
      <c r="I105" s="23" t="str">
        <f t="shared" si="3"/>
        <v/>
      </c>
    </row>
    <row r="106" spans="1:9" ht="26.1" customHeight="1">
      <c r="A106" s="30" t="s">
        <v>444</v>
      </c>
      <c r="B106" s="31" t="s">
        <v>270</v>
      </c>
      <c r="C106" s="30" t="s">
        <v>209</v>
      </c>
      <c r="D106" s="30" t="s">
        <v>104</v>
      </c>
      <c r="E106" s="32" t="s">
        <v>223</v>
      </c>
      <c r="F106" s="31">
        <v>1.2</v>
      </c>
      <c r="G106" s="39"/>
      <c r="H106" s="33">
        <f t="shared" si="2"/>
        <v>0</v>
      </c>
      <c r="I106" s="33">
        <f t="shared" si="3"/>
        <v>0</v>
      </c>
    </row>
    <row r="107" spans="1:9" ht="39" customHeight="1">
      <c r="A107" s="30" t="s">
        <v>445</v>
      </c>
      <c r="B107" s="31" t="s">
        <v>271</v>
      </c>
      <c r="C107" s="30" t="s">
        <v>209</v>
      </c>
      <c r="D107" s="30" t="s">
        <v>105</v>
      </c>
      <c r="E107" s="32" t="s">
        <v>223</v>
      </c>
      <c r="F107" s="31">
        <v>1.2</v>
      </c>
      <c r="G107" s="39"/>
      <c r="H107" s="33">
        <f t="shared" si="2"/>
        <v>0</v>
      </c>
      <c r="I107" s="33">
        <f t="shared" si="3"/>
        <v>0</v>
      </c>
    </row>
    <row r="108" spans="1:9" ht="26.1" customHeight="1">
      <c r="A108" s="30" t="s">
        <v>446</v>
      </c>
      <c r="B108" s="31" t="s">
        <v>279</v>
      </c>
      <c r="C108" s="30" t="s">
        <v>209</v>
      </c>
      <c r="D108" s="30" t="s">
        <v>114</v>
      </c>
      <c r="E108" s="32" t="s">
        <v>207</v>
      </c>
      <c r="F108" s="31">
        <v>3</v>
      </c>
      <c r="G108" s="39"/>
      <c r="H108" s="33">
        <f t="shared" si="2"/>
        <v>0</v>
      </c>
      <c r="I108" s="33">
        <f t="shared" si="3"/>
        <v>0</v>
      </c>
    </row>
    <row r="109" spans="1:9" ht="39" customHeight="1">
      <c r="A109" s="30" t="s">
        <v>447</v>
      </c>
      <c r="B109" s="31" t="s">
        <v>280</v>
      </c>
      <c r="C109" s="30" t="s">
        <v>209</v>
      </c>
      <c r="D109" s="30" t="s">
        <v>115</v>
      </c>
      <c r="E109" s="32" t="s">
        <v>223</v>
      </c>
      <c r="F109" s="31">
        <v>5.18</v>
      </c>
      <c r="G109" s="39"/>
      <c r="H109" s="33">
        <f t="shared" si="2"/>
        <v>0</v>
      </c>
      <c r="I109" s="33">
        <f t="shared" si="3"/>
        <v>0</v>
      </c>
    </row>
    <row r="110" spans="1:9" ht="39" customHeight="1">
      <c r="A110" s="30" t="s">
        <v>448</v>
      </c>
      <c r="B110" s="31" t="s">
        <v>281</v>
      </c>
      <c r="C110" s="30" t="s">
        <v>209</v>
      </c>
      <c r="D110" s="30" t="s">
        <v>116</v>
      </c>
      <c r="E110" s="32" t="s">
        <v>223</v>
      </c>
      <c r="F110" s="31">
        <v>2.0099999999999998</v>
      </c>
      <c r="G110" s="39"/>
      <c r="H110" s="33">
        <f t="shared" si="2"/>
        <v>0</v>
      </c>
      <c r="I110" s="33">
        <f t="shared" si="3"/>
        <v>0</v>
      </c>
    </row>
    <row r="111" spans="1:9" ht="39" customHeight="1">
      <c r="A111" s="30" t="s">
        <v>449</v>
      </c>
      <c r="B111" s="31" t="s">
        <v>282</v>
      </c>
      <c r="C111" s="30" t="s">
        <v>209</v>
      </c>
      <c r="D111" s="30" t="s">
        <v>117</v>
      </c>
      <c r="E111" s="32" t="s">
        <v>223</v>
      </c>
      <c r="F111" s="31">
        <v>0.63</v>
      </c>
      <c r="G111" s="39"/>
      <c r="H111" s="33">
        <f t="shared" si="2"/>
        <v>0</v>
      </c>
      <c r="I111" s="33">
        <f t="shared" si="3"/>
        <v>0</v>
      </c>
    </row>
    <row r="112" spans="1:9" ht="51.95" customHeight="1">
      <c r="A112" s="30" t="s">
        <v>450</v>
      </c>
      <c r="B112" s="31" t="s">
        <v>283</v>
      </c>
      <c r="C112" s="30" t="s">
        <v>209</v>
      </c>
      <c r="D112" s="30" t="s">
        <v>118</v>
      </c>
      <c r="E112" s="32" t="s">
        <v>207</v>
      </c>
      <c r="F112" s="31">
        <v>5</v>
      </c>
      <c r="G112" s="39"/>
      <c r="H112" s="33">
        <f t="shared" si="2"/>
        <v>0</v>
      </c>
      <c r="I112" s="33">
        <f t="shared" si="3"/>
        <v>0</v>
      </c>
    </row>
    <row r="113" spans="1:9" ht="51.95" customHeight="1">
      <c r="A113" s="30" t="s">
        <v>451</v>
      </c>
      <c r="B113" s="31" t="s">
        <v>284</v>
      </c>
      <c r="C113" s="30" t="s">
        <v>209</v>
      </c>
      <c r="D113" s="30" t="s">
        <v>119</v>
      </c>
      <c r="E113" s="32" t="s">
        <v>207</v>
      </c>
      <c r="F113" s="31">
        <v>3</v>
      </c>
      <c r="G113" s="39"/>
      <c r="H113" s="33">
        <f t="shared" si="2"/>
        <v>0</v>
      </c>
      <c r="I113" s="33">
        <f t="shared" si="3"/>
        <v>0</v>
      </c>
    </row>
    <row r="114" spans="1:9" ht="51.95" customHeight="1">
      <c r="A114" s="30" t="s">
        <v>452</v>
      </c>
      <c r="B114" s="31" t="s">
        <v>285</v>
      </c>
      <c r="C114" s="30" t="s">
        <v>209</v>
      </c>
      <c r="D114" s="30" t="s">
        <v>120</v>
      </c>
      <c r="E114" s="32" t="s">
        <v>207</v>
      </c>
      <c r="F114" s="31">
        <v>4</v>
      </c>
      <c r="G114" s="39"/>
      <c r="H114" s="33">
        <f t="shared" si="2"/>
        <v>0</v>
      </c>
      <c r="I114" s="33">
        <f t="shared" si="3"/>
        <v>0</v>
      </c>
    </row>
    <row r="115" spans="1:9" ht="51.95" customHeight="1">
      <c r="A115" s="30" t="s">
        <v>453</v>
      </c>
      <c r="B115" s="31" t="s">
        <v>286</v>
      </c>
      <c r="C115" s="30" t="s">
        <v>209</v>
      </c>
      <c r="D115" s="30" t="s">
        <v>121</v>
      </c>
      <c r="E115" s="32" t="s">
        <v>207</v>
      </c>
      <c r="F115" s="31">
        <v>2</v>
      </c>
      <c r="G115" s="39"/>
      <c r="H115" s="33">
        <f t="shared" si="2"/>
        <v>0</v>
      </c>
      <c r="I115" s="33">
        <f t="shared" si="3"/>
        <v>0</v>
      </c>
    </row>
    <row r="116" spans="1:9" ht="51.95" customHeight="1">
      <c r="A116" s="30" t="s">
        <v>454</v>
      </c>
      <c r="B116" s="31" t="s">
        <v>287</v>
      </c>
      <c r="C116" s="30" t="s">
        <v>209</v>
      </c>
      <c r="D116" s="30" t="s">
        <v>122</v>
      </c>
      <c r="E116" s="32" t="s">
        <v>207</v>
      </c>
      <c r="F116" s="31">
        <v>3</v>
      </c>
      <c r="G116" s="39"/>
      <c r="H116" s="33">
        <f t="shared" si="2"/>
        <v>0</v>
      </c>
      <c r="I116" s="33">
        <f t="shared" si="3"/>
        <v>0</v>
      </c>
    </row>
    <row r="117" spans="1:9" ht="51.95" customHeight="1">
      <c r="A117" s="30" t="s">
        <v>455</v>
      </c>
      <c r="B117" s="31" t="s">
        <v>288</v>
      </c>
      <c r="C117" s="30" t="s">
        <v>209</v>
      </c>
      <c r="D117" s="30" t="s">
        <v>123</v>
      </c>
      <c r="E117" s="32" t="s">
        <v>207</v>
      </c>
      <c r="F117" s="31">
        <v>1</v>
      </c>
      <c r="G117" s="39"/>
      <c r="H117" s="33">
        <f t="shared" si="2"/>
        <v>0</v>
      </c>
      <c r="I117" s="33">
        <f t="shared" si="3"/>
        <v>0</v>
      </c>
    </row>
    <row r="118" spans="1:9" ht="51.95" customHeight="1">
      <c r="A118" s="30" t="s">
        <v>456</v>
      </c>
      <c r="B118" s="31" t="s">
        <v>289</v>
      </c>
      <c r="C118" s="30" t="s">
        <v>196</v>
      </c>
      <c r="D118" s="30" t="s">
        <v>124</v>
      </c>
      <c r="E118" s="32" t="s">
        <v>207</v>
      </c>
      <c r="F118" s="31">
        <v>2</v>
      </c>
      <c r="G118" s="39"/>
      <c r="H118" s="33">
        <f t="shared" si="2"/>
        <v>0</v>
      </c>
      <c r="I118" s="33">
        <f t="shared" si="3"/>
        <v>0</v>
      </c>
    </row>
    <row r="119" spans="1:9" ht="51.95" customHeight="1">
      <c r="A119" s="30" t="s">
        <v>457</v>
      </c>
      <c r="B119" s="31" t="s">
        <v>290</v>
      </c>
      <c r="C119" s="30" t="s">
        <v>196</v>
      </c>
      <c r="D119" s="30" t="s">
        <v>125</v>
      </c>
      <c r="E119" s="32" t="s">
        <v>207</v>
      </c>
      <c r="F119" s="31">
        <v>1</v>
      </c>
      <c r="G119" s="39"/>
      <c r="H119" s="33">
        <f t="shared" si="2"/>
        <v>0</v>
      </c>
      <c r="I119" s="33">
        <f t="shared" si="3"/>
        <v>0</v>
      </c>
    </row>
    <row r="120" spans="1:9" ht="39" customHeight="1">
      <c r="A120" s="30" t="s">
        <v>458</v>
      </c>
      <c r="B120" s="31" t="s">
        <v>291</v>
      </c>
      <c r="C120" s="30" t="s">
        <v>209</v>
      </c>
      <c r="D120" s="30" t="s">
        <v>126</v>
      </c>
      <c r="E120" s="32" t="s">
        <v>223</v>
      </c>
      <c r="F120" s="31">
        <v>1.26</v>
      </c>
      <c r="G120" s="39"/>
      <c r="H120" s="33">
        <f t="shared" si="2"/>
        <v>0</v>
      </c>
      <c r="I120" s="33">
        <f t="shared" si="3"/>
        <v>0</v>
      </c>
    </row>
    <row r="121" spans="1:9" ht="51.95" customHeight="1">
      <c r="A121" s="30" t="s">
        <v>459</v>
      </c>
      <c r="B121" s="31" t="s">
        <v>292</v>
      </c>
      <c r="C121" s="30" t="s">
        <v>196</v>
      </c>
      <c r="D121" s="30" t="s">
        <v>127</v>
      </c>
      <c r="E121" s="32" t="s">
        <v>293</v>
      </c>
      <c r="F121" s="31">
        <v>1</v>
      </c>
      <c r="G121" s="39"/>
      <c r="H121" s="33">
        <f t="shared" si="2"/>
        <v>0</v>
      </c>
      <c r="I121" s="33">
        <f t="shared" si="3"/>
        <v>0</v>
      </c>
    </row>
    <row r="122" spans="1:9" ht="51.95" customHeight="1">
      <c r="A122" s="30" t="s">
        <v>460</v>
      </c>
      <c r="B122" s="31" t="s">
        <v>294</v>
      </c>
      <c r="C122" s="30" t="s">
        <v>196</v>
      </c>
      <c r="D122" s="30" t="s">
        <v>128</v>
      </c>
      <c r="E122" s="32" t="s">
        <v>293</v>
      </c>
      <c r="F122" s="31">
        <v>3</v>
      </c>
      <c r="G122" s="39"/>
      <c r="H122" s="33">
        <f t="shared" si="2"/>
        <v>0</v>
      </c>
      <c r="I122" s="33">
        <f t="shared" si="3"/>
        <v>0</v>
      </c>
    </row>
    <row r="123" spans="1:9" ht="24" customHeight="1">
      <c r="A123" s="22" t="s">
        <v>461</v>
      </c>
      <c r="B123" s="22"/>
      <c r="C123" s="22"/>
      <c r="D123" s="22" t="s">
        <v>129</v>
      </c>
      <c r="E123" s="22"/>
      <c r="F123" s="29"/>
      <c r="G123" s="22"/>
      <c r="H123" s="22" t="str">
        <f t="shared" si="2"/>
        <v/>
      </c>
      <c r="I123" s="23" t="str">
        <f t="shared" si="3"/>
        <v/>
      </c>
    </row>
    <row r="124" spans="1:9" ht="26.1" customHeight="1">
      <c r="A124" s="30" t="s">
        <v>462</v>
      </c>
      <c r="B124" s="31" t="s">
        <v>295</v>
      </c>
      <c r="C124" s="30" t="s">
        <v>209</v>
      </c>
      <c r="D124" s="30" t="s">
        <v>130</v>
      </c>
      <c r="E124" s="32" t="s">
        <v>207</v>
      </c>
      <c r="F124" s="31">
        <v>1</v>
      </c>
      <c r="G124" s="39"/>
      <c r="H124" s="33">
        <f t="shared" si="2"/>
        <v>0</v>
      </c>
      <c r="I124" s="33">
        <f t="shared" si="3"/>
        <v>0</v>
      </c>
    </row>
    <row r="125" spans="1:9" ht="26.1" customHeight="1">
      <c r="A125" s="30" t="s">
        <v>463</v>
      </c>
      <c r="B125" s="31" t="s">
        <v>296</v>
      </c>
      <c r="C125" s="30" t="s">
        <v>196</v>
      </c>
      <c r="D125" s="30" t="s">
        <v>131</v>
      </c>
      <c r="E125" s="32" t="s">
        <v>223</v>
      </c>
      <c r="F125" s="31">
        <v>4</v>
      </c>
      <c r="G125" s="39"/>
      <c r="H125" s="33">
        <f t="shared" si="2"/>
        <v>0</v>
      </c>
      <c r="I125" s="33">
        <f t="shared" si="3"/>
        <v>0</v>
      </c>
    </row>
    <row r="126" spans="1:9" ht="26.1" customHeight="1">
      <c r="A126" s="30" t="s">
        <v>464</v>
      </c>
      <c r="B126" s="31" t="s">
        <v>297</v>
      </c>
      <c r="C126" s="30" t="s">
        <v>196</v>
      </c>
      <c r="D126" s="30" t="s">
        <v>132</v>
      </c>
      <c r="E126" s="32" t="s">
        <v>293</v>
      </c>
      <c r="F126" s="31">
        <v>1</v>
      </c>
      <c r="G126" s="39"/>
      <c r="H126" s="33">
        <f t="shared" si="2"/>
        <v>0</v>
      </c>
      <c r="I126" s="33">
        <f t="shared" si="3"/>
        <v>0</v>
      </c>
    </row>
    <row r="127" spans="1:9" ht="24" customHeight="1">
      <c r="A127" s="22" t="s">
        <v>465</v>
      </c>
      <c r="B127" s="22"/>
      <c r="C127" s="22"/>
      <c r="D127" s="22" t="s">
        <v>133</v>
      </c>
      <c r="E127" s="22"/>
      <c r="F127" s="29"/>
      <c r="G127" s="22"/>
      <c r="H127" s="22" t="str">
        <f t="shared" si="2"/>
        <v/>
      </c>
      <c r="I127" s="23">
        <f>SUM(I128:I156)</f>
        <v>0</v>
      </c>
    </row>
    <row r="128" spans="1:9" ht="26.1" customHeight="1">
      <c r="A128" s="22" t="s">
        <v>466</v>
      </c>
      <c r="B128" s="22"/>
      <c r="C128" s="22"/>
      <c r="D128" s="22" t="s">
        <v>134</v>
      </c>
      <c r="E128" s="22"/>
      <c r="F128" s="29"/>
      <c r="G128" s="22"/>
      <c r="H128" s="22" t="str">
        <f t="shared" si="2"/>
        <v/>
      </c>
      <c r="I128" s="23" t="str">
        <f t="shared" si="3"/>
        <v/>
      </c>
    </row>
    <row r="129" spans="1:9" ht="26.1" customHeight="1">
      <c r="A129" s="30" t="s">
        <v>467</v>
      </c>
      <c r="B129" s="31" t="s">
        <v>298</v>
      </c>
      <c r="C129" s="30" t="s">
        <v>209</v>
      </c>
      <c r="D129" s="30" t="s">
        <v>135</v>
      </c>
      <c r="E129" s="32" t="s">
        <v>207</v>
      </c>
      <c r="F129" s="31">
        <v>1</v>
      </c>
      <c r="G129" s="39"/>
      <c r="H129" s="33">
        <f t="shared" si="2"/>
        <v>0</v>
      </c>
      <c r="I129" s="33">
        <f t="shared" si="3"/>
        <v>0</v>
      </c>
    </row>
    <row r="130" spans="1:9" ht="51.95" customHeight="1">
      <c r="A130" s="30" t="s">
        <v>468</v>
      </c>
      <c r="B130" s="31" t="s">
        <v>299</v>
      </c>
      <c r="C130" s="30" t="s">
        <v>196</v>
      </c>
      <c r="D130" s="30" t="s">
        <v>136</v>
      </c>
      <c r="E130" s="32" t="s">
        <v>207</v>
      </c>
      <c r="F130" s="31">
        <v>1</v>
      </c>
      <c r="G130" s="39"/>
      <c r="H130" s="33">
        <f t="shared" si="2"/>
        <v>0</v>
      </c>
      <c r="I130" s="33">
        <f t="shared" si="3"/>
        <v>0</v>
      </c>
    </row>
    <row r="131" spans="1:9" ht="26.1" customHeight="1">
      <c r="A131" s="30" t="s">
        <v>469</v>
      </c>
      <c r="B131" s="31" t="s">
        <v>300</v>
      </c>
      <c r="C131" s="30" t="s">
        <v>209</v>
      </c>
      <c r="D131" s="30" t="s">
        <v>137</v>
      </c>
      <c r="E131" s="32" t="s">
        <v>207</v>
      </c>
      <c r="F131" s="31">
        <v>2</v>
      </c>
      <c r="G131" s="39"/>
      <c r="H131" s="33">
        <f t="shared" si="2"/>
        <v>0</v>
      </c>
      <c r="I131" s="33">
        <f t="shared" si="3"/>
        <v>0</v>
      </c>
    </row>
    <row r="132" spans="1:9" ht="26.1" customHeight="1">
      <c r="A132" s="30" t="s">
        <v>470</v>
      </c>
      <c r="B132" s="31" t="s">
        <v>301</v>
      </c>
      <c r="C132" s="30" t="s">
        <v>209</v>
      </c>
      <c r="D132" s="30" t="s">
        <v>138</v>
      </c>
      <c r="E132" s="32" t="s">
        <v>207</v>
      </c>
      <c r="F132" s="31">
        <v>1</v>
      </c>
      <c r="G132" s="39"/>
      <c r="H132" s="33">
        <f t="shared" si="2"/>
        <v>0</v>
      </c>
      <c r="I132" s="33">
        <f t="shared" si="3"/>
        <v>0</v>
      </c>
    </row>
    <row r="133" spans="1:9" ht="26.1" customHeight="1">
      <c r="A133" s="30" t="s">
        <v>471</v>
      </c>
      <c r="B133" s="31" t="s">
        <v>302</v>
      </c>
      <c r="C133" s="30" t="s">
        <v>209</v>
      </c>
      <c r="D133" s="30" t="s">
        <v>139</v>
      </c>
      <c r="E133" s="32" t="s">
        <v>207</v>
      </c>
      <c r="F133" s="31">
        <v>1</v>
      </c>
      <c r="G133" s="39"/>
      <c r="H133" s="33">
        <f t="shared" si="2"/>
        <v>0</v>
      </c>
      <c r="I133" s="33">
        <f t="shared" si="3"/>
        <v>0</v>
      </c>
    </row>
    <row r="134" spans="1:9" ht="39" customHeight="1">
      <c r="A134" s="30" t="s">
        <v>472</v>
      </c>
      <c r="B134" s="31" t="s">
        <v>303</v>
      </c>
      <c r="C134" s="30" t="s">
        <v>196</v>
      </c>
      <c r="D134" s="30" t="s">
        <v>140</v>
      </c>
      <c r="E134" s="32" t="s">
        <v>207</v>
      </c>
      <c r="F134" s="31">
        <v>1</v>
      </c>
      <c r="G134" s="39"/>
      <c r="H134" s="33">
        <f t="shared" si="2"/>
        <v>0</v>
      </c>
      <c r="I134" s="33">
        <f t="shared" si="3"/>
        <v>0</v>
      </c>
    </row>
    <row r="135" spans="1:9" ht="24" customHeight="1">
      <c r="A135" s="22" t="s">
        <v>473</v>
      </c>
      <c r="B135" s="22"/>
      <c r="C135" s="22"/>
      <c r="D135" s="22" t="s">
        <v>141</v>
      </c>
      <c r="E135" s="22"/>
      <c r="F135" s="29"/>
      <c r="G135" s="22"/>
      <c r="H135" s="22" t="str">
        <f t="shared" si="2"/>
        <v/>
      </c>
      <c r="I135" s="23" t="str">
        <f t="shared" si="3"/>
        <v/>
      </c>
    </row>
    <row r="136" spans="1:9" ht="39" customHeight="1">
      <c r="A136" s="30" t="s">
        <v>474</v>
      </c>
      <c r="B136" s="31" t="s">
        <v>304</v>
      </c>
      <c r="C136" s="30" t="s">
        <v>209</v>
      </c>
      <c r="D136" s="30" t="s">
        <v>142</v>
      </c>
      <c r="E136" s="32" t="s">
        <v>223</v>
      </c>
      <c r="F136" s="31">
        <v>21.48</v>
      </c>
      <c r="G136" s="39"/>
      <c r="H136" s="33">
        <f t="shared" ref="H136:H168" si="4">IF(F136="","",TRUNC(G136*(1+$G$2),2))</f>
        <v>0</v>
      </c>
      <c r="I136" s="33">
        <f t="shared" ref="I136:I172" si="5">IF(F136="","",TRUNC(F136*H136,2))</f>
        <v>0</v>
      </c>
    </row>
    <row r="137" spans="1:9" ht="39" customHeight="1">
      <c r="A137" s="30" t="s">
        <v>475</v>
      </c>
      <c r="B137" s="31" t="s">
        <v>305</v>
      </c>
      <c r="C137" s="30" t="s">
        <v>209</v>
      </c>
      <c r="D137" s="30" t="s">
        <v>143</v>
      </c>
      <c r="E137" s="32" t="s">
        <v>223</v>
      </c>
      <c r="F137" s="31">
        <v>11.9</v>
      </c>
      <c r="G137" s="39"/>
      <c r="H137" s="33">
        <f t="shared" si="4"/>
        <v>0</v>
      </c>
      <c r="I137" s="33">
        <f t="shared" si="5"/>
        <v>0</v>
      </c>
    </row>
    <row r="138" spans="1:9" ht="26.1" customHeight="1">
      <c r="A138" s="30" t="s">
        <v>476</v>
      </c>
      <c r="B138" s="31" t="s">
        <v>306</v>
      </c>
      <c r="C138" s="30" t="s">
        <v>209</v>
      </c>
      <c r="D138" s="30" t="s">
        <v>144</v>
      </c>
      <c r="E138" s="32" t="s">
        <v>223</v>
      </c>
      <c r="F138" s="31">
        <v>14.08</v>
      </c>
      <c r="G138" s="39"/>
      <c r="H138" s="33">
        <f t="shared" si="4"/>
        <v>0</v>
      </c>
      <c r="I138" s="33">
        <f t="shared" si="5"/>
        <v>0</v>
      </c>
    </row>
    <row r="139" spans="1:9" ht="39" customHeight="1">
      <c r="A139" s="30" t="s">
        <v>477</v>
      </c>
      <c r="B139" s="31" t="s">
        <v>307</v>
      </c>
      <c r="C139" s="30" t="s">
        <v>196</v>
      </c>
      <c r="D139" s="30" t="s">
        <v>145</v>
      </c>
      <c r="E139" s="32" t="s">
        <v>223</v>
      </c>
      <c r="F139" s="31">
        <v>14.08</v>
      </c>
      <c r="G139" s="39"/>
      <c r="H139" s="33">
        <f t="shared" si="4"/>
        <v>0</v>
      </c>
      <c r="I139" s="33">
        <f t="shared" si="5"/>
        <v>0</v>
      </c>
    </row>
    <row r="140" spans="1:9" ht="39" customHeight="1">
      <c r="A140" s="30" t="s">
        <v>478</v>
      </c>
      <c r="B140" s="31" t="s">
        <v>308</v>
      </c>
      <c r="C140" s="30" t="s">
        <v>209</v>
      </c>
      <c r="D140" s="30" t="s">
        <v>146</v>
      </c>
      <c r="E140" s="32" t="s">
        <v>207</v>
      </c>
      <c r="F140" s="31">
        <v>3</v>
      </c>
      <c r="G140" s="39"/>
      <c r="H140" s="33">
        <f t="shared" si="4"/>
        <v>0</v>
      </c>
      <c r="I140" s="33">
        <f t="shared" si="5"/>
        <v>0</v>
      </c>
    </row>
    <row r="141" spans="1:9" ht="39" customHeight="1">
      <c r="A141" s="30" t="s">
        <v>479</v>
      </c>
      <c r="B141" s="31" t="s">
        <v>309</v>
      </c>
      <c r="C141" s="30" t="s">
        <v>209</v>
      </c>
      <c r="D141" s="30" t="s">
        <v>147</v>
      </c>
      <c r="E141" s="32" t="s">
        <v>207</v>
      </c>
      <c r="F141" s="31">
        <v>3</v>
      </c>
      <c r="G141" s="39"/>
      <c r="H141" s="33">
        <f t="shared" si="4"/>
        <v>0</v>
      </c>
      <c r="I141" s="33">
        <f t="shared" si="5"/>
        <v>0</v>
      </c>
    </row>
    <row r="142" spans="1:9" ht="39" customHeight="1">
      <c r="A142" s="30" t="s">
        <v>480</v>
      </c>
      <c r="B142" s="31" t="s">
        <v>310</v>
      </c>
      <c r="C142" s="30" t="s">
        <v>209</v>
      </c>
      <c r="D142" s="30" t="s">
        <v>148</v>
      </c>
      <c r="E142" s="32" t="s">
        <v>207</v>
      </c>
      <c r="F142" s="31">
        <v>3</v>
      </c>
      <c r="G142" s="39"/>
      <c r="H142" s="33">
        <f t="shared" si="4"/>
        <v>0</v>
      </c>
      <c r="I142" s="33">
        <f t="shared" si="5"/>
        <v>0</v>
      </c>
    </row>
    <row r="143" spans="1:9" ht="26.1" customHeight="1">
      <c r="A143" s="30" t="s">
        <v>481</v>
      </c>
      <c r="B143" s="31" t="s">
        <v>311</v>
      </c>
      <c r="C143" s="30" t="s">
        <v>209</v>
      </c>
      <c r="D143" s="30" t="s">
        <v>149</v>
      </c>
      <c r="E143" s="32" t="s">
        <v>207</v>
      </c>
      <c r="F143" s="31">
        <v>3</v>
      </c>
      <c r="G143" s="39"/>
      <c r="H143" s="33">
        <f t="shared" si="4"/>
        <v>0</v>
      </c>
      <c r="I143" s="33">
        <f t="shared" si="5"/>
        <v>0</v>
      </c>
    </row>
    <row r="144" spans="1:9" ht="26.1" customHeight="1">
      <c r="A144" s="30" t="s">
        <v>482</v>
      </c>
      <c r="B144" s="31" t="s">
        <v>312</v>
      </c>
      <c r="C144" s="30" t="s">
        <v>209</v>
      </c>
      <c r="D144" s="30" t="s">
        <v>150</v>
      </c>
      <c r="E144" s="32" t="s">
        <v>207</v>
      </c>
      <c r="F144" s="31">
        <v>5</v>
      </c>
      <c r="G144" s="39"/>
      <c r="H144" s="33">
        <f t="shared" si="4"/>
        <v>0</v>
      </c>
      <c r="I144" s="33">
        <f t="shared" si="5"/>
        <v>0</v>
      </c>
    </row>
    <row r="145" spans="1:9" ht="24" customHeight="1">
      <c r="A145" s="22" t="s">
        <v>483</v>
      </c>
      <c r="B145" s="22"/>
      <c r="C145" s="22"/>
      <c r="D145" s="22" t="s">
        <v>151</v>
      </c>
      <c r="E145" s="22"/>
      <c r="F145" s="29"/>
      <c r="G145" s="22"/>
      <c r="H145" s="22" t="str">
        <f t="shared" si="4"/>
        <v/>
      </c>
      <c r="I145" s="23" t="str">
        <f t="shared" si="5"/>
        <v/>
      </c>
    </row>
    <row r="146" spans="1:9" ht="39" customHeight="1">
      <c r="A146" s="30" t="s">
        <v>484</v>
      </c>
      <c r="B146" s="31" t="s">
        <v>313</v>
      </c>
      <c r="C146" s="30" t="s">
        <v>209</v>
      </c>
      <c r="D146" s="30" t="s">
        <v>152</v>
      </c>
      <c r="E146" s="32" t="s">
        <v>223</v>
      </c>
      <c r="F146" s="31">
        <v>89.8</v>
      </c>
      <c r="G146" s="39"/>
      <c r="H146" s="33">
        <f t="shared" si="4"/>
        <v>0</v>
      </c>
      <c r="I146" s="33">
        <f t="shared" si="5"/>
        <v>0</v>
      </c>
    </row>
    <row r="147" spans="1:9" ht="39" customHeight="1">
      <c r="A147" s="30" t="s">
        <v>485</v>
      </c>
      <c r="B147" s="31" t="s">
        <v>314</v>
      </c>
      <c r="C147" s="30" t="s">
        <v>209</v>
      </c>
      <c r="D147" s="30" t="s">
        <v>153</v>
      </c>
      <c r="E147" s="32" t="s">
        <v>223</v>
      </c>
      <c r="F147" s="31">
        <v>22.2</v>
      </c>
      <c r="G147" s="39"/>
      <c r="H147" s="33">
        <f t="shared" si="4"/>
        <v>0</v>
      </c>
      <c r="I147" s="33">
        <f t="shared" si="5"/>
        <v>0</v>
      </c>
    </row>
    <row r="148" spans="1:9" ht="24" customHeight="1">
      <c r="A148" s="22" t="s">
        <v>486</v>
      </c>
      <c r="B148" s="22"/>
      <c r="C148" s="22"/>
      <c r="D148" s="22" t="s">
        <v>154</v>
      </c>
      <c r="E148" s="22"/>
      <c r="F148" s="29"/>
      <c r="G148" s="22"/>
      <c r="H148" s="22" t="str">
        <f t="shared" si="4"/>
        <v/>
      </c>
      <c r="I148" s="23" t="str">
        <f t="shared" si="5"/>
        <v/>
      </c>
    </row>
    <row r="149" spans="1:9" ht="39" customHeight="1">
      <c r="A149" s="30" t="s">
        <v>487</v>
      </c>
      <c r="B149" s="31" t="s">
        <v>315</v>
      </c>
      <c r="C149" s="30" t="s">
        <v>209</v>
      </c>
      <c r="D149" s="30" t="s">
        <v>155</v>
      </c>
      <c r="E149" s="32" t="s">
        <v>207</v>
      </c>
      <c r="F149" s="31">
        <v>1</v>
      </c>
      <c r="G149" s="39"/>
      <c r="H149" s="33">
        <f t="shared" si="4"/>
        <v>0</v>
      </c>
      <c r="I149" s="33">
        <f t="shared" si="5"/>
        <v>0</v>
      </c>
    </row>
    <row r="150" spans="1:9" ht="39" customHeight="1">
      <c r="A150" s="30" t="s">
        <v>488</v>
      </c>
      <c r="B150" s="31" t="s">
        <v>316</v>
      </c>
      <c r="C150" s="30" t="s">
        <v>209</v>
      </c>
      <c r="D150" s="30" t="s">
        <v>156</v>
      </c>
      <c r="E150" s="32" t="s">
        <v>207</v>
      </c>
      <c r="F150" s="31">
        <v>1</v>
      </c>
      <c r="G150" s="39"/>
      <c r="H150" s="33">
        <f t="shared" si="4"/>
        <v>0</v>
      </c>
      <c r="I150" s="33">
        <f t="shared" si="5"/>
        <v>0</v>
      </c>
    </row>
    <row r="151" spans="1:9" ht="39" customHeight="1">
      <c r="A151" s="30" t="s">
        <v>489</v>
      </c>
      <c r="B151" s="31" t="s">
        <v>317</v>
      </c>
      <c r="C151" s="30" t="s">
        <v>209</v>
      </c>
      <c r="D151" s="30" t="s">
        <v>157</v>
      </c>
      <c r="E151" s="32" t="s">
        <v>207</v>
      </c>
      <c r="F151" s="31">
        <v>1</v>
      </c>
      <c r="G151" s="39"/>
      <c r="H151" s="33">
        <f t="shared" si="4"/>
        <v>0</v>
      </c>
      <c r="I151" s="33">
        <f t="shared" si="5"/>
        <v>0</v>
      </c>
    </row>
    <row r="152" spans="1:9" ht="39" customHeight="1">
      <c r="A152" s="30" t="s">
        <v>490</v>
      </c>
      <c r="B152" s="31" t="s">
        <v>318</v>
      </c>
      <c r="C152" s="30" t="s">
        <v>209</v>
      </c>
      <c r="D152" s="30" t="s">
        <v>158</v>
      </c>
      <c r="E152" s="32" t="s">
        <v>207</v>
      </c>
      <c r="F152" s="31">
        <v>1</v>
      </c>
      <c r="G152" s="39"/>
      <c r="H152" s="33">
        <f t="shared" si="4"/>
        <v>0</v>
      </c>
      <c r="I152" s="33">
        <f t="shared" si="5"/>
        <v>0</v>
      </c>
    </row>
    <row r="153" spans="1:9" ht="39" customHeight="1">
      <c r="A153" s="30" t="s">
        <v>491</v>
      </c>
      <c r="B153" s="31" t="s">
        <v>319</v>
      </c>
      <c r="C153" s="30" t="s">
        <v>209</v>
      </c>
      <c r="D153" s="30" t="s">
        <v>159</v>
      </c>
      <c r="E153" s="32" t="s">
        <v>207</v>
      </c>
      <c r="F153" s="31">
        <v>1</v>
      </c>
      <c r="G153" s="39"/>
      <c r="H153" s="33">
        <f t="shared" si="4"/>
        <v>0</v>
      </c>
      <c r="I153" s="33">
        <f t="shared" si="5"/>
        <v>0</v>
      </c>
    </row>
    <row r="154" spans="1:9" ht="39" customHeight="1">
      <c r="A154" s="30" t="s">
        <v>492</v>
      </c>
      <c r="B154" s="31" t="s">
        <v>320</v>
      </c>
      <c r="C154" s="30" t="s">
        <v>209</v>
      </c>
      <c r="D154" s="30" t="s">
        <v>160</v>
      </c>
      <c r="E154" s="32" t="s">
        <v>207</v>
      </c>
      <c r="F154" s="31">
        <v>1</v>
      </c>
      <c r="G154" s="39"/>
      <c r="H154" s="33">
        <f t="shared" si="4"/>
        <v>0</v>
      </c>
      <c r="I154" s="33">
        <f t="shared" si="5"/>
        <v>0</v>
      </c>
    </row>
    <row r="155" spans="1:9" ht="51.95" customHeight="1">
      <c r="A155" s="30" t="s">
        <v>493</v>
      </c>
      <c r="B155" s="31" t="s">
        <v>321</v>
      </c>
      <c r="C155" s="30" t="s">
        <v>196</v>
      </c>
      <c r="D155" s="30" t="s">
        <v>161</v>
      </c>
      <c r="E155" s="32" t="s">
        <v>207</v>
      </c>
      <c r="F155" s="31">
        <v>3</v>
      </c>
      <c r="G155" s="39"/>
      <c r="H155" s="33">
        <f t="shared" si="4"/>
        <v>0</v>
      </c>
      <c r="I155" s="33">
        <f t="shared" si="5"/>
        <v>0</v>
      </c>
    </row>
    <row r="156" spans="1:9" ht="26.1" customHeight="1">
      <c r="A156" s="30" t="s">
        <v>494</v>
      </c>
      <c r="B156" s="31" t="s">
        <v>322</v>
      </c>
      <c r="C156" s="30" t="s">
        <v>209</v>
      </c>
      <c r="D156" s="30" t="s">
        <v>162</v>
      </c>
      <c r="E156" s="32" t="s">
        <v>207</v>
      </c>
      <c r="F156" s="31">
        <v>3</v>
      </c>
      <c r="G156" s="39"/>
      <c r="H156" s="33">
        <f t="shared" si="4"/>
        <v>0</v>
      </c>
      <c r="I156" s="33">
        <f t="shared" si="5"/>
        <v>0</v>
      </c>
    </row>
    <row r="157" spans="1:9" ht="24" customHeight="1">
      <c r="A157" s="22" t="s">
        <v>495</v>
      </c>
      <c r="B157" s="22"/>
      <c r="C157" s="22"/>
      <c r="D157" s="22" t="s">
        <v>163</v>
      </c>
      <c r="E157" s="22"/>
      <c r="F157" s="29"/>
      <c r="G157" s="22"/>
      <c r="H157" s="22" t="str">
        <f t="shared" si="4"/>
        <v/>
      </c>
      <c r="I157" s="23">
        <f>SUM(I158:I165)</f>
        <v>0</v>
      </c>
    </row>
    <row r="158" spans="1:9" ht="24" customHeight="1">
      <c r="A158" s="30" t="s">
        <v>496</v>
      </c>
      <c r="B158" s="31" t="s">
        <v>323</v>
      </c>
      <c r="C158" s="30" t="s">
        <v>196</v>
      </c>
      <c r="D158" s="30" t="s">
        <v>164</v>
      </c>
      <c r="E158" s="32" t="s">
        <v>205</v>
      </c>
      <c r="F158" s="31">
        <v>2.46</v>
      </c>
      <c r="G158" s="39"/>
      <c r="H158" s="33">
        <f t="shared" si="4"/>
        <v>0</v>
      </c>
      <c r="I158" s="33">
        <f t="shared" si="5"/>
        <v>0</v>
      </c>
    </row>
    <row r="159" spans="1:9" ht="26.1" customHeight="1">
      <c r="A159" s="30" t="s">
        <v>497</v>
      </c>
      <c r="B159" s="31" t="s">
        <v>324</v>
      </c>
      <c r="C159" s="30" t="s">
        <v>196</v>
      </c>
      <c r="D159" s="30" t="s">
        <v>165</v>
      </c>
      <c r="E159" s="32" t="s">
        <v>207</v>
      </c>
      <c r="F159" s="31">
        <v>10</v>
      </c>
      <c r="G159" s="39"/>
      <c r="H159" s="33">
        <f t="shared" si="4"/>
        <v>0</v>
      </c>
      <c r="I159" s="33">
        <f t="shared" si="5"/>
        <v>0</v>
      </c>
    </row>
    <row r="160" spans="1:9" ht="26.1" customHeight="1">
      <c r="A160" s="30" t="s">
        <v>498</v>
      </c>
      <c r="B160" s="31" t="s">
        <v>325</v>
      </c>
      <c r="C160" s="30" t="s">
        <v>209</v>
      </c>
      <c r="D160" s="30" t="s">
        <v>166</v>
      </c>
      <c r="E160" s="32" t="s">
        <v>326</v>
      </c>
      <c r="F160" s="31">
        <v>20</v>
      </c>
      <c r="G160" s="39"/>
      <c r="H160" s="33">
        <f t="shared" si="4"/>
        <v>0</v>
      </c>
      <c r="I160" s="33">
        <f t="shared" si="5"/>
        <v>0</v>
      </c>
    </row>
    <row r="161" spans="1:9" ht="39" customHeight="1">
      <c r="A161" s="30" t="s">
        <v>499</v>
      </c>
      <c r="B161" s="31" t="s">
        <v>327</v>
      </c>
      <c r="C161" s="30" t="s">
        <v>209</v>
      </c>
      <c r="D161" s="30" t="s">
        <v>167</v>
      </c>
      <c r="E161" s="32" t="s">
        <v>328</v>
      </c>
      <c r="F161" s="31">
        <v>3.35</v>
      </c>
      <c r="G161" s="39"/>
      <c r="H161" s="33">
        <f t="shared" si="4"/>
        <v>0</v>
      </c>
      <c r="I161" s="33">
        <f t="shared" si="5"/>
        <v>0</v>
      </c>
    </row>
    <row r="162" spans="1:9" ht="39" customHeight="1">
      <c r="A162" s="30" t="s">
        <v>500</v>
      </c>
      <c r="B162" s="31" t="s">
        <v>329</v>
      </c>
      <c r="C162" s="30" t="s">
        <v>209</v>
      </c>
      <c r="D162" s="30" t="s">
        <v>168</v>
      </c>
      <c r="E162" s="32" t="s">
        <v>330</v>
      </c>
      <c r="F162" s="31">
        <v>2.4500000000000002</v>
      </c>
      <c r="G162" s="39"/>
      <c r="H162" s="33">
        <f t="shared" si="4"/>
        <v>0</v>
      </c>
      <c r="I162" s="33">
        <f t="shared" si="5"/>
        <v>0</v>
      </c>
    </row>
    <row r="163" spans="1:9" ht="39" customHeight="1">
      <c r="A163" s="30" t="s">
        <v>501</v>
      </c>
      <c r="B163" s="31" t="s">
        <v>331</v>
      </c>
      <c r="C163" s="30" t="s">
        <v>209</v>
      </c>
      <c r="D163" s="30" t="s">
        <v>169</v>
      </c>
      <c r="E163" s="32" t="s">
        <v>330</v>
      </c>
      <c r="F163" s="31">
        <v>0.3</v>
      </c>
      <c r="G163" s="39"/>
      <c r="H163" s="33">
        <f t="shared" si="4"/>
        <v>0</v>
      </c>
      <c r="I163" s="33">
        <f t="shared" si="5"/>
        <v>0</v>
      </c>
    </row>
    <row r="164" spans="1:9" ht="51.95" customHeight="1">
      <c r="A164" s="30" t="s">
        <v>502</v>
      </c>
      <c r="B164" s="31" t="s">
        <v>332</v>
      </c>
      <c r="C164" s="30" t="s">
        <v>209</v>
      </c>
      <c r="D164" s="30" t="s">
        <v>170</v>
      </c>
      <c r="E164" s="32" t="s">
        <v>330</v>
      </c>
      <c r="F164" s="31">
        <v>0.1</v>
      </c>
      <c r="G164" s="39"/>
      <c r="H164" s="33">
        <f t="shared" si="4"/>
        <v>0</v>
      </c>
      <c r="I164" s="33">
        <f t="shared" si="5"/>
        <v>0</v>
      </c>
    </row>
    <row r="165" spans="1:9" ht="24" customHeight="1">
      <c r="A165" s="30" t="s">
        <v>503</v>
      </c>
      <c r="B165" s="31" t="s">
        <v>333</v>
      </c>
      <c r="C165" s="30" t="s">
        <v>196</v>
      </c>
      <c r="D165" s="30" t="s">
        <v>171</v>
      </c>
      <c r="E165" s="32" t="s">
        <v>334</v>
      </c>
      <c r="F165" s="31">
        <v>4</v>
      </c>
      <c r="G165" s="39"/>
      <c r="H165" s="33">
        <f t="shared" si="4"/>
        <v>0</v>
      </c>
      <c r="I165" s="33">
        <f t="shared" si="5"/>
        <v>0</v>
      </c>
    </row>
    <row r="166" spans="1:9" ht="24" customHeight="1">
      <c r="A166" s="22" t="s">
        <v>504</v>
      </c>
      <c r="B166" s="22"/>
      <c r="C166" s="22"/>
      <c r="D166" s="22" t="s">
        <v>172</v>
      </c>
      <c r="E166" s="22"/>
      <c r="F166" s="29"/>
      <c r="G166" s="22"/>
      <c r="H166" s="22" t="str">
        <f t="shared" si="4"/>
        <v/>
      </c>
      <c r="I166" s="23">
        <f>I167</f>
        <v>0</v>
      </c>
    </row>
    <row r="167" spans="1:9" ht="24" customHeight="1">
      <c r="A167" s="30" t="s">
        <v>505</v>
      </c>
      <c r="B167" s="31" t="s">
        <v>335</v>
      </c>
      <c r="C167" s="30" t="s">
        <v>196</v>
      </c>
      <c r="D167" s="30" t="s">
        <v>173</v>
      </c>
      <c r="E167" s="32" t="s">
        <v>207</v>
      </c>
      <c r="F167" s="31">
        <v>1</v>
      </c>
      <c r="G167" s="39"/>
      <c r="H167" s="33">
        <f t="shared" si="4"/>
        <v>0</v>
      </c>
      <c r="I167" s="33">
        <f t="shared" si="5"/>
        <v>0</v>
      </c>
    </row>
    <row r="168" spans="1:9" ht="24" customHeight="1">
      <c r="A168" s="22" t="s">
        <v>506</v>
      </c>
      <c r="B168" s="22"/>
      <c r="C168" s="22"/>
      <c r="D168" s="22" t="s">
        <v>174</v>
      </c>
      <c r="E168" s="22"/>
      <c r="F168" s="29"/>
      <c r="G168" s="22"/>
      <c r="H168" s="22" t="str">
        <f t="shared" si="4"/>
        <v/>
      </c>
      <c r="I168" s="23">
        <f>SUM(I169:I172)</f>
        <v>0</v>
      </c>
    </row>
    <row r="169" spans="1:9" ht="51.95" customHeight="1">
      <c r="A169" s="30" t="s">
        <v>507</v>
      </c>
      <c r="B169" s="31" t="s">
        <v>336</v>
      </c>
      <c r="C169" s="30" t="s">
        <v>196</v>
      </c>
      <c r="D169" s="30" t="s">
        <v>175</v>
      </c>
      <c r="E169" s="32" t="s">
        <v>207</v>
      </c>
      <c r="F169" s="31">
        <v>1</v>
      </c>
      <c r="G169" s="39"/>
      <c r="H169" s="33">
        <f>IF(F169="","",TRUNC(G169*(1+$H$2),2))</f>
        <v>0</v>
      </c>
      <c r="I169" s="33">
        <f t="shared" si="5"/>
        <v>0</v>
      </c>
    </row>
    <row r="170" spans="1:9" ht="39" customHeight="1">
      <c r="A170" s="30" t="s">
        <v>508</v>
      </c>
      <c r="B170" s="31" t="s">
        <v>337</v>
      </c>
      <c r="C170" s="30" t="s">
        <v>196</v>
      </c>
      <c r="D170" s="30" t="s">
        <v>176</v>
      </c>
      <c r="E170" s="32" t="s">
        <v>207</v>
      </c>
      <c r="F170" s="31">
        <v>1</v>
      </c>
      <c r="G170" s="39"/>
      <c r="H170" s="33">
        <f>IF(F170="","",TRUNC(G170*(1+$H$2),2))</f>
        <v>0</v>
      </c>
      <c r="I170" s="33">
        <f t="shared" si="5"/>
        <v>0</v>
      </c>
    </row>
    <row r="171" spans="1:9" ht="65.099999999999994" customHeight="1">
      <c r="A171" s="30" t="s">
        <v>509</v>
      </c>
      <c r="B171" s="31" t="s">
        <v>338</v>
      </c>
      <c r="C171" s="30" t="s">
        <v>196</v>
      </c>
      <c r="D171" s="30" t="s">
        <v>177</v>
      </c>
      <c r="E171" s="32" t="s">
        <v>207</v>
      </c>
      <c r="F171" s="31">
        <v>1</v>
      </c>
      <c r="G171" s="39"/>
      <c r="H171" s="33">
        <f>IF(F171="","",TRUNC(G171*(1+$H$2),2))</f>
        <v>0</v>
      </c>
      <c r="I171" s="33">
        <f t="shared" si="5"/>
        <v>0</v>
      </c>
    </row>
    <row r="172" spans="1:9" ht="78" customHeight="1">
      <c r="A172" s="30" t="s">
        <v>510</v>
      </c>
      <c r="B172" s="31" t="s">
        <v>339</v>
      </c>
      <c r="C172" s="30" t="s">
        <v>196</v>
      </c>
      <c r="D172" s="30" t="s">
        <v>178</v>
      </c>
      <c r="E172" s="32" t="s">
        <v>205</v>
      </c>
      <c r="F172" s="31">
        <v>1</v>
      </c>
      <c r="G172" s="39"/>
      <c r="H172" s="33">
        <f>IF(F172="","",TRUNC(G172*(1+$H$2),2))</f>
        <v>0</v>
      </c>
      <c r="I172" s="33">
        <f t="shared" si="5"/>
        <v>0</v>
      </c>
    </row>
    <row r="173" spans="1:9">
      <c r="A173" s="6"/>
      <c r="B173" s="6"/>
      <c r="C173" s="6"/>
      <c r="D173" s="6"/>
      <c r="E173" s="6"/>
      <c r="F173" s="6"/>
      <c r="G173" s="6"/>
      <c r="H173" s="6"/>
      <c r="I173" s="6"/>
    </row>
    <row r="174" spans="1:9">
      <c r="A174" s="84"/>
      <c r="B174" s="84"/>
      <c r="C174" s="84"/>
      <c r="D174" s="26"/>
      <c r="E174" s="25"/>
      <c r="F174" s="83" t="s">
        <v>342</v>
      </c>
      <c r="G174" s="84"/>
      <c r="H174" s="36"/>
      <c r="I174" s="38">
        <f>I168+I166+I157+I127+I93+I31+I17+I5</f>
        <v>0</v>
      </c>
    </row>
    <row r="175" spans="1:9">
      <c r="A175" s="84"/>
      <c r="B175" s="84"/>
      <c r="C175" s="84"/>
      <c r="D175" s="26"/>
      <c r="E175" s="25"/>
      <c r="F175" s="83"/>
      <c r="G175" s="84"/>
      <c r="H175" s="36"/>
      <c r="I175" s="38"/>
    </row>
    <row r="176" spans="1:9" ht="15" thickBot="1">
      <c r="A176" s="84"/>
      <c r="B176" s="84"/>
      <c r="C176" s="84"/>
      <c r="D176" s="26"/>
      <c r="E176" s="25"/>
      <c r="F176" s="83"/>
      <c r="G176" s="84"/>
      <c r="H176" s="36"/>
      <c r="I176" s="38"/>
    </row>
    <row r="177" spans="1:9" ht="60" customHeight="1">
      <c r="A177" s="27"/>
      <c r="B177" s="27"/>
      <c r="C177" s="27"/>
      <c r="D177" s="81" t="s">
        <v>548</v>
      </c>
      <c r="E177" s="27"/>
      <c r="F177" s="27"/>
      <c r="G177" s="27"/>
      <c r="H177" s="27"/>
      <c r="I177" s="27"/>
    </row>
    <row r="178" spans="1:9" ht="69.95" customHeight="1">
      <c r="A178" s="90"/>
      <c r="B178" s="91"/>
      <c r="C178" s="91"/>
      <c r="D178" s="91"/>
      <c r="E178" s="91"/>
      <c r="F178" s="91"/>
      <c r="G178" s="91"/>
      <c r="H178" s="91"/>
      <c r="I178" s="91"/>
    </row>
  </sheetData>
  <mergeCells count="11">
    <mergeCell ref="E1:F1"/>
    <mergeCell ref="E2:F2"/>
    <mergeCell ref="A176:C176"/>
    <mergeCell ref="F176:G176"/>
    <mergeCell ref="A178:I178"/>
    <mergeCell ref="B2:D2"/>
    <mergeCell ref="A3:I3"/>
    <mergeCell ref="A174:C174"/>
    <mergeCell ref="F174:G174"/>
    <mergeCell ref="A175:C175"/>
    <mergeCell ref="F175:G175"/>
  </mergeCells>
  <pageMargins left="0.511811024" right="0.511811024" top="0.78740157499999996" bottom="0.78740157499999996" header="0.31496062000000002" footer="0.31496062000000002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7"/>
  <sheetViews>
    <sheetView showGridLines="0" showOutlineSymbols="0" showWhiteSpace="0" view="pageBreakPreview" zoomScale="70" zoomScaleNormal="100" zoomScaleSheetLayoutView="70" workbookViewId="0">
      <selection activeCell="H9" sqref="H9"/>
    </sheetView>
  </sheetViews>
  <sheetFormatPr defaultRowHeight="14.25"/>
  <cols>
    <col min="1" max="1" width="20" bestFit="1" customWidth="1"/>
    <col min="2" max="2" width="85.5" customWidth="1"/>
    <col min="3" max="3" width="20" bestFit="1" customWidth="1"/>
    <col min="4" max="4" width="13.875" customWidth="1"/>
    <col min="5" max="5" width="19" bestFit="1" customWidth="1"/>
    <col min="6" max="6" width="13.5" bestFit="1" customWidth="1"/>
    <col min="7" max="30" width="12" bestFit="1" customWidth="1"/>
  </cols>
  <sheetData>
    <row r="1" spans="1:7" ht="15">
      <c r="A1" s="1"/>
      <c r="B1" s="1" t="s">
        <v>0</v>
      </c>
      <c r="C1" s="1" t="s">
        <v>1</v>
      </c>
      <c r="D1" s="7" t="s">
        <v>340</v>
      </c>
      <c r="E1" s="9" t="s">
        <v>2</v>
      </c>
      <c r="G1" s="7"/>
    </row>
    <row r="2" spans="1:7" ht="38.25">
      <c r="A2" s="4"/>
      <c r="B2" s="4" t="s">
        <v>3</v>
      </c>
      <c r="C2" s="10" t="s">
        <v>183</v>
      </c>
      <c r="D2" s="82">
        <f>BDI!F3</f>
        <v>0</v>
      </c>
      <c r="E2" s="126" t="s">
        <v>4</v>
      </c>
      <c r="F2" s="126"/>
      <c r="G2" s="8"/>
    </row>
    <row r="3" spans="1:7" ht="37.5" customHeight="1">
      <c r="A3" s="125" t="s">
        <v>5</v>
      </c>
      <c r="B3" s="91"/>
      <c r="C3" s="91"/>
      <c r="D3" s="91"/>
      <c r="E3" s="91"/>
      <c r="F3" s="91"/>
      <c r="G3" s="91"/>
    </row>
    <row r="4" spans="1:7" ht="15">
      <c r="A4" s="2" t="s">
        <v>6</v>
      </c>
      <c r="B4" s="2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spans="1:7">
      <c r="A5" s="121" t="s">
        <v>343</v>
      </c>
      <c r="B5" s="121" t="s">
        <v>12</v>
      </c>
      <c r="C5" s="17" t="e">
        <f>SUM(D5:F5)</f>
        <v>#DIV/0!</v>
      </c>
      <c r="D5" s="17" t="e">
        <f>D6/$C6</f>
        <v>#DIV/0!</v>
      </c>
      <c r="E5" s="17" t="e">
        <f>E6/$C6</f>
        <v>#DIV/0!</v>
      </c>
      <c r="F5" s="17" t="e">
        <f>F6/$C6</f>
        <v>#DIV/0!</v>
      </c>
    </row>
    <row r="6" spans="1:7">
      <c r="A6" s="122" t="s">
        <v>21</v>
      </c>
      <c r="B6" s="122"/>
      <c r="C6" s="12">
        <f>VLOOKUP(A5,'Orçamento sintético modelo'!$A$5:$I$172,9,FALSE)</f>
        <v>0</v>
      </c>
      <c r="D6" s="16">
        <f>+D10+D12+D14+D18+D20+D24+D28</f>
        <v>0</v>
      </c>
      <c r="E6" s="16">
        <f>+E10+E12+E14+E18+E20+E24+E28</f>
        <v>0</v>
      </c>
      <c r="F6" s="16">
        <f>+F10+F12+F14+F18+F20+F24+F28</f>
        <v>0</v>
      </c>
    </row>
    <row r="7" spans="1:7">
      <c r="A7" s="121" t="s">
        <v>344</v>
      </c>
      <c r="B7" s="121" t="s">
        <v>13</v>
      </c>
      <c r="C7" s="11"/>
      <c r="D7" s="11"/>
      <c r="E7" s="11"/>
      <c r="F7" s="11"/>
    </row>
    <row r="8" spans="1:7">
      <c r="A8" s="122" t="s">
        <v>21</v>
      </c>
      <c r="B8" s="122"/>
      <c r="C8" s="12"/>
      <c r="D8" s="13"/>
      <c r="E8" s="13"/>
      <c r="F8" s="13"/>
    </row>
    <row r="9" spans="1:7">
      <c r="A9" s="119" t="s">
        <v>345</v>
      </c>
      <c r="B9" s="119" t="s">
        <v>14</v>
      </c>
      <c r="C9" s="14">
        <f t="shared" ref="C9:C67" si="0">SUM(D9:F9)</f>
        <v>0</v>
      </c>
      <c r="D9" s="44"/>
      <c r="E9" s="44"/>
      <c r="F9" s="44"/>
      <c r="G9" t="s">
        <v>553</v>
      </c>
    </row>
    <row r="10" spans="1:7">
      <c r="A10" s="120" t="s">
        <v>21</v>
      </c>
      <c r="B10" s="120"/>
      <c r="C10" s="15">
        <f>VLOOKUP(A9,'Orçamento sintético modelo'!$A$5:$I$172,9,FALSE)</f>
        <v>0</v>
      </c>
      <c r="D10" s="43">
        <f>$C10*D9</f>
        <v>0</v>
      </c>
      <c r="E10" s="43">
        <f t="shared" ref="E10:F10" si="1">$C$10*E9</f>
        <v>0</v>
      </c>
      <c r="F10" s="43">
        <f t="shared" si="1"/>
        <v>0</v>
      </c>
    </row>
    <row r="11" spans="1:7">
      <c r="A11" s="119" t="s">
        <v>346</v>
      </c>
      <c r="B11" s="119" t="s">
        <v>15</v>
      </c>
      <c r="C11" s="14">
        <f t="shared" si="0"/>
        <v>0</v>
      </c>
      <c r="D11" s="44"/>
      <c r="E11" s="44"/>
      <c r="F11" s="44"/>
    </row>
    <row r="12" spans="1:7">
      <c r="A12" s="120" t="s">
        <v>21</v>
      </c>
      <c r="B12" s="120"/>
      <c r="C12" s="15">
        <f>VLOOKUP(A11,'Orçamento sintético modelo'!$A$5:$I$172,9,FALSE)</f>
        <v>0</v>
      </c>
      <c r="D12" s="43">
        <f>$C12*D11</f>
        <v>0</v>
      </c>
      <c r="E12" s="43">
        <f t="shared" ref="E12:F12" si="2">$C12*E11</f>
        <v>0</v>
      </c>
      <c r="F12" s="43">
        <f t="shared" si="2"/>
        <v>0</v>
      </c>
    </row>
    <row r="13" spans="1:7">
      <c r="A13" s="119" t="s">
        <v>347</v>
      </c>
      <c r="B13" s="119" t="s">
        <v>16</v>
      </c>
      <c r="C13" s="14">
        <f t="shared" si="0"/>
        <v>0</v>
      </c>
      <c r="D13" s="44"/>
      <c r="E13" s="44"/>
      <c r="F13" s="44"/>
    </row>
    <row r="14" spans="1:7">
      <c r="A14" s="120" t="s">
        <v>21</v>
      </c>
      <c r="B14" s="120"/>
      <c r="C14" s="15">
        <f>VLOOKUP(A13,'Orçamento sintético modelo'!$A$5:$I$172,9,FALSE)</f>
        <v>0</v>
      </c>
      <c r="D14" s="43">
        <f>$C14*D13</f>
        <v>0</v>
      </c>
      <c r="E14" s="43">
        <f t="shared" ref="E14:F14" si="3">$C14*E13</f>
        <v>0</v>
      </c>
      <c r="F14" s="43">
        <f t="shared" si="3"/>
        <v>0</v>
      </c>
    </row>
    <row r="15" spans="1:7">
      <c r="A15" s="121" t="s">
        <v>348</v>
      </c>
      <c r="B15" s="121" t="s">
        <v>17</v>
      </c>
      <c r="C15" s="11"/>
      <c r="D15" s="11"/>
      <c r="E15" s="11"/>
      <c r="F15" s="11"/>
    </row>
    <row r="16" spans="1:7">
      <c r="A16" s="122" t="s">
        <v>21</v>
      </c>
      <c r="B16" s="122"/>
      <c r="C16" s="12"/>
      <c r="D16" s="16"/>
      <c r="E16" s="16"/>
      <c r="F16" s="16"/>
    </row>
    <row r="17" spans="1:6">
      <c r="A17" s="119" t="s">
        <v>349</v>
      </c>
      <c r="B17" s="119" t="s">
        <v>18</v>
      </c>
      <c r="C17" s="14">
        <f t="shared" si="0"/>
        <v>0</v>
      </c>
      <c r="D17" s="44"/>
      <c r="E17" s="44"/>
      <c r="F17" s="44"/>
    </row>
    <row r="18" spans="1:6">
      <c r="A18" s="120" t="s">
        <v>21</v>
      </c>
      <c r="B18" s="120"/>
      <c r="C18" s="15">
        <f>VLOOKUP(A17,'Orçamento sintético modelo'!$A$5:$I$172,9,FALSE)</f>
        <v>0</v>
      </c>
      <c r="D18" s="43">
        <f>$C18*D17</f>
        <v>0</v>
      </c>
      <c r="E18" s="43">
        <f t="shared" ref="E18" si="4">$C18*E17</f>
        <v>0</v>
      </c>
      <c r="F18" s="43">
        <f t="shared" ref="F18" si="5">$C18*F17</f>
        <v>0</v>
      </c>
    </row>
    <row r="19" spans="1:6">
      <c r="A19" s="119" t="s">
        <v>350</v>
      </c>
      <c r="B19" s="119" t="s">
        <v>19</v>
      </c>
      <c r="C19" s="14">
        <f t="shared" si="0"/>
        <v>0</v>
      </c>
      <c r="D19" s="44"/>
      <c r="E19" s="44"/>
      <c r="F19" s="44"/>
    </row>
    <row r="20" spans="1:6">
      <c r="A20" s="120" t="s">
        <v>21</v>
      </c>
      <c r="B20" s="120"/>
      <c r="C20" s="15">
        <f>VLOOKUP(A19,'Orçamento sintético modelo'!$A$5:$I$172,9,FALSE)</f>
        <v>0</v>
      </c>
      <c r="D20" s="43">
        <f>$C20*D19</f>
        <v>0</v>
      </c>
      <c r="E20" s="43">
        <f t="shared" ref="E20" si="6">$C20*E19</f>
        <v>0</v>
      </c>
      <c r="F20" s="43">
        <f t="shared" ref="F20" si="7">$C20*F19</f>
        <v>0</v>
      </c>
    </row>
    <row r="21" spans="1:6">
      <c r="A21" s="121" t="s">
        <v>351</v>
      </c>
      <c r="B21" s="121" t="s">
        <v>20</v>
      </c>
      <c r="C21" s="11"/>
      <c r="D21" s="11"/>
      <c r="E21" s="11"/>
      <c r="F21" s="11"/>
    </row>
    <row r="22" spans="1:6">
      <c r="A22" s="122" t="s">
        <v>21</v>
      </c>
      <c r="B22" s="122"/>
      <c r="C22" s="12"/>
      <c r="D22" s="16"/>
      <c r="E22" s="16"/>
      <c r="F22" s="16"/>
    </row>
    <row r="23" spans="1:6">
      <c r="A23" s="119" t="s">
        <v>352</v>
      </c>
      <c r="B23" s="119" t="s">
        <v>22</v>
      </c>
      <c r="C23" s="14">
        <f t="shared" si="0"/>
        <v>0</v>
      </c>
      <c r="D23" s="44"/>
      <c r="E23" s="44"/>
      <c r="F23" s="44"/>
    </row>
    <row r="24" spans="1:6">
      <c r="A24" s="120" t="s">
        <v>21</v>
      </c>
      <c r="B24" s="120"/>
      <c r="C24" s="15">
        <f>VLOOKUP(A23,'Orçamento sintético modelo'!$A$5:$I$172,9,FALSE)</f>
        <v>0</v>
      </c>
      <c r="D24" s="43">
        <f>$C24*D23</f>
        <v>0</v>
      </c>
      <c r="E24" s="43">
        <f t="shared" ref="E24" si="8">$C24*E23</f>
        <v>0</v>
      </c>
      <c r="F24" s="43">
        <f t="shared" ref="F24" si="9">$C24*F23</f>
        <v>0</v>
      </c>
    </row>
    <row r="25" spans="1:6">
      <c r="A25" s="121" t="s">
        <v>353</v>
      </c>
      <c r="B25" s="121" t="s">
        <v>23</v>
      </c>
      <c r="C25" s="11"/>
      <c r="D25" s="11"/>
      <c r="E25" s="11"/>
      <c r="F25" s="11"/>
    </row>
    <row r="26" spans="1:6">
      <c r="A26" s="122" t="s">
        <v>21</v>
      </c>
      <c r="B26" s="122"/>
      <c r="C26" s="12"/>
      <c r="D26" s="16"/>
      <c r="E26" s="16"/>
      <c r="F26" s="16"/>
    </row>
    <row r="27" spans="1:6">
      <c r="A27" s="119" t="s">
        <v>354</v>
      </c>
      <c r="B27" s="119" t="s">
        <v>24</v>
      </c>
      <c r="C27" s="14">
        <f t="shared" si="0"/>
        <v>0</v>
      </c>
      <c r="D27" s="44"/>
      <c r="E27" s="44"/>
      <c r="F27" s="44"/>
    </row>
    <row r="28" spans="1:6">
      <c r="A28" s="120" t="s">
        <v>21</v>
      </c>
      <c r="B28" s="120"/>
      <c r="C28" s="15">
        <f>VLOOKUP(A27,'Orçamento sintético modelo'!$A$5:$I$172,9,FALSE)</f>
        <v>0</v>
      </c>
      <c r="D28" s="43">
        <f>$C28*D27</f>
        <v>0</v>
      </c>
      <c r="E28" s="43">
        <f t="shared" ref="E28" si="10">$C28*E27</f>
        <v>0</v>
      </c>
      <c r="F28" s="43">
        <f t="shared" ref="F28" si="11">$C28*F27</f>
        <v>0</v>
      </c>
    </row>
    <row r="29" spans="1:6">
      <c r="A29" s="121" t="s">
        <v>355</v>
      </c>
      <c r="B29" s="121" t="s">
        <v>25</v>
      </c>
      <c r="C29" s="11" t="e">
        <f>SUM(D29:F29)</f>
        <v>#DIV/0!</v>
      </c>
      <c r="D29" s="17" t="e">
        <f>D30/$C30</f>
        <v>#DIV/0!</v>
      </c>
      <c r="E29" s="17" t="e">
        <f t="shared" ref="E29:F29" si="12">E30/$C30</f>
        <v>#DIV/0!</v>
      </c>
      <c r="F29" s="17" t="e">
        <f t="shared" si="12"/>
        <v>#DIV/0!</v>
      </c>
    </row>
    <row r="30" spans="1:6">
      <c r="A30" s="122" t="s">
        <v>21</v>
      </c>
      <c r="B30" s="122"/>
      <c r="C30" s="12">
        <f>VLOOKUP(A29,'Orçamento sintético modelo'!$A$5:$I$172,9,FALSE)</f>
        <v>0</v>
      </c>
      <c r="D30" s="16">
        <f>D32+D34+D36+D38+D40+D42+D44+D46+D48+D50+D52+D54+D56</f>
        <v>0</v>
      </c>
      <c r="E30" s="16">
        <f>E32+E34+E36+E38+E40+E42+E44+E46+E48+E50+E52+E54+E56</f>
        <v>0</v>
      </c>
      <c r="F30" s="16">
        <f>F32+F34+F36+F38+F40+F42+F44+F46+F48+F50+F52+F54+F56</f>
        <v>0</v>
      </c>
    </row>
    <row r="31" spans="1:6">
      <c r="A31" s="119" t="s">
        <v>356</v>
      </c>
      <c r="B31" s="119" t="s">
        <v>26</v>
      </c>
      <c r="C31" s="14">
        <f t="shared" si="0"/>
        <v>0</v>
      </c>
      <c r="D31" s="44"/>
      <c r="E31" s="44"/>
      <c r="F31" s="44"/>
    </row>
    <row r="32" spans="1:6">
      <c r="A32" s="120" t="s">
        <v>21</v>
      </c>
      <c r="B32" s="120"/>
      <c r="C32" s="15">
        <f>VLOOKUP(A31,'Orçamento sintético modelo'!$A$5:$I$172,9,FALSE)</f>
        <v>0</v>
      </c>
      <c r="D32" s="43">
        <f>$C32*D31</f>
        <v>0</v>
      </c>
      <c r="E32" s="43">
        <f t="shared" ref="E32" si="13">$C32*E31</f>
        <v>0</v>
      </c>
      <c r="F32" s="43">
        <f t="shared" ref="F32" si="14">$C32*F31</f>
        <v>0</v>
      </c>
    </row>
    <row r="33" spans="1:6">
      <c r="A33" s="119" t="s">
        <v>357</v>
      </c>
      <c r="B33" s="119" t="s">
        <v>27</v>
      </c>
      <c r="C33" s="14">
        <f t="shared" si="0"/>
        <v>0</v>
      </c>
      <c r="D33" s="44"/>
      <c r="E33" s="44"/>
      <c r="F33" s="44"/>
    </row>
    <row r="34" spans="1:6">
      <c r="A34" s="120" t="s">
        <v>21</v>
      </c>
      <c r="B34" s="120"/>
      <c r="C34" s="15">
        <f>VLOOKUP(A33,'Orçamento sintético modelo'!$A$5:$I$172,9,FALSE)</f>
        <v>0</v>
      </c>
      <c r="D34" s="43">
        <f>$C34*D33</f>
        <v>0</v>
      </c>
      <c r="E34" s="43">
        <f t="shared" ref="E34" si="15">$C34*E33</f>
        <v>0</v>
      </c>
      <c r="F34" s="43">
        <f t="shared" ref="F34" si="16">$C34*F33</f>
        <v>0</v>
      </c>
    </row>
    <row r="35" spans="1:6">
      <c r="A35" s="119" t="s">
        <v>358</v>
      </c>
      <c r="B35" s="119" t="s">
        <v>28</v>
      </c>
      <c r="C35" s="14">
        <f t="shared" si="0"/>
        <v>0</v>
      </c>
      <c r="D35" s="44"/>
      <c r="E35" s="44"/>
      <c r="F35" s="44"/>
    </row>
    <row r="36" spans="1:6">
      <c r="A36" s="120" t="s">
        <v>21</v>
      </c>
      <c r="B36" s="120"/>
      <c r="C36" s="15">
        <f>VLOOKUP(A35,'Orçamento sintético modelo'!$A$5:$I$172,9,FALSE)</f>
        <v>0</v>
      </c>
      <c r="D36" s="43">
        <f>$C36*D35</f>
        <v>0</v>
      </c>
      <c r="E36" s="43">
        <f t="shared" ref="E36" si="17">$C36*E35</f>
        <v>0</v>
      </c>
      <c r="F36" s="43">
        <f t="shared" ref="F36" si="18">$C36*F35</f>
        <v>0</v>
      </c>
    </row>
    <row r="37" spans="1:6">
      <c r="A37" s="119" t="s">
        <v>359</v>
      </c>
      <c r="B37" s="119" t="s">
        <v>29</v>
      </c>
      <c r="C37" s="14">
        <f t="shared" si="0"/>
        <v>0</v>
      </c>
      <c r="D37" s="44"/>
      <c r="E37" s="44"/>
      <c r="F37" s="44"/>
    </row>
    <row r="38" spans="1:6">
      <c r="A38" s="120" t="s">
        <v>21</v>
      </c>
      <c r="B38" s="120"/>
      <c r="C38" s="15">
        <f>VLOOKUP(A37,'Orçamento sintético modelo'!$A$5:$I$172,9,FALSE)</f>
        <v>0</v>
      </c>
      <c r="D38" s="43">
        <f>$C38*D37</f>
        <v>0</v>
      </c>
      <c r="E38" s="43">
        <f t="shared" ref="E38" si="19">$C38*E37</f>
        <v>0</v>
      </c>
      <c r="F38" s="43">
        <f t="shared" ref="F38" si="20">$C38*F37</f>
        <v>0</v>
      </c>
    </row>
    <row r="39" spans="1:6">
      <c r="A39" s="119" t="s">
        <v>360</v>
      </c>
      <c r="B39" s="119" t="s">
        <v>30</v>
      </c>
      <c r="C39" s="14">
        <f t="shared" si="0"/>
        <v>0</v>
      </c>
      <c r="D39" s="44"/>
      <c r="E39" s="44"/>
      <c r="F39" s="44"/>
    </row>
    <row r="40" spans="1:6">
      <c r="A40" s="120" t="s">
        <v>21</v>
      </c>
      <c r="B40" s="120"/>
      <c r="C40" s="15">
        <f>VLOOKUP(A39,'Orçamento sintético modelo'!$A$5:$I$172,9,FALSE)</f>
        <v>0</v>
      </c>
      <c r="D40" s="43">
        <f>$C40*D39</f>
        <v>0</v>
      </c>
      <c r="E40" s="43">
        <f t="shared" ref="E40" si="21">$C40*E39</f>
        <v>0</v>
      </c>
      <c r="F40" s="43">
        <f t="shared" ref="F40" si="22">$C40*F39</f>
        <v>0</v>
      </c>
    </row>
    <row r="41" spans="1:6">
      <c r="A41" s="119" t="s">
        <v>361</v>
      </c>
      <c r="B41" s="119" t="s">
        <v>31</v>
      </c>
      <c r="C41" s="14">
        <f t="shared" si="0"/>
        <v>0</v>
      </c>
      <c r="D41" s="44"/>
      <c r="E41" s="44"/>
      <c r="F41" s="44"/>
    </row>
    <row r="42" spans="1:6">
      <c r="A42" s="120" t="s">
        <v>21</v>
      </c>
      <c r="B42" s="120"/>
      <c r="C42" s="15">
        <f>VLOOKUP(A41,'Orçamento sintético modelo'!$A$5:$I$172,9,FALSE)</f>
        <v>0</v>
      </c>
      <c r="D42" s="43">
        <f>$C42*D41</f>
        <v>0</v>
      </c>
      <c r="E42" s="43">
        <f t="shared" ref="E42" si="23">$C42*E41</f>
        <v>0</v>
      </c>
      <c r="F42" s="43">
        <f t="shared" ref="F42" si="24">$C42*F41</f>
        <v>0</v>
      </c>
    </row>
    <row r="43" spans="1:6">
      <c r="A43" s="119" t="s">
        <v>362</v>
      </c>
      <c r="B43" s="119" t="s">
        <v>32</v>
      </c>
      <c r="C43" s="14">
        <f t="shared" si="0"/>
        <v>0</v>
      </c>
      <c r="D43" s="44"/>
      <c r="E43" s="44"/>
      <c r="F43" s="44"/>
    </row>
    <row r="44" spans="1:6">
      <c r="A44" s="120" t="s">
        <v>21</v>
      </c>
      <c r="B44" s="120"/>
      <c r="C44" s="15">
        <f>VLOOKUP(A43,'Orçamento sintético modelo'!$A$5:$I$172,9,FALSE)</f>
        <v>0</v>
      </c>
      <c r="D44" s="43">
        <f>$C44*D43</f>
        <v>0</v>
      </c>
      <c r="E44" s="43">
        <f t="shared" ref="E44" si="25">$C44*E43</f>
        <v>0</v>
      </c>
      <c r="F44" s="43">
        <f t="shared" ref="F44" si="26">$C44*F43</f>
        <v>0</v>
      </c>
    </row>
    <row r="45" spans="1:6">
      <c r="A45" s="119" t="s">
        <v>363</v>
      </c>
      <c r="B45" s="119" t="s">
        <v>33</v>
      </c>
      <c r="C45" s="14">
        <f t="shared" si="0"/>
        <v>0</v>
      </c>
      <c r="D45" s="44"/>
      <c r="E45" s="44"/>
      <c r="F45" s="44"/>
    </row>
    <row r="46" spans="1:6">
      <c r="A46" s="120" t="s">
        <v>21</v>
      </c>
      <c r="B46" s="120"/>
      <c r="C46" s="15">
        <f>VLOOKUP(A45,'Orçamento sintético modelo'!$A$5:$I$172,9,FALSE)</f>
        <v>0</v>
      </c>
      <c r="D46" s="43">
        <f>$C46*D45</f>
        <v>0</v>
      </c>
      <c r="E46" s="43">
        <f t="shared" ref="E46" si="27">$C46*E45</f>
        <v>0</v>
      </c>
      <c r="F46" s="43">
        <f t="shared" ref="F46" si="28">$C46*F45</f>
        <v>0</v>
      </c>
    </row>
    <row r="47" spans="1:6">
      <c r="A47" s="119" t="s">
        <v>364</v>
      </c>
      <c r="B47" s="119" t="s">
        <v>34</v>
      </c>
      <c r="C47" s="14">
        <f t="shared" si="0"/>
        <v>0</v>
      </c>
      <c r="D47" s="44"/>
      <c r="E47" s="44"/>
      <c r="F47" s="44"/>
    </row>
    <row r="48" spans="1:6">
      <c r="A48" s="120" t="s">
        <v>21</v>
      </c>
      <c r="B48" s="120"/>
      <c r="C48" s="15">
        <f>VLOOKUP(A47,'Orçamento sintético modelo'!$A$5:$I$172,9,FALSE)</f>
        <v>0</v>
      </c>
      <c r="D48" s="43">
        <f>$C48*D47</f>
        <v>0</v>
      </c>
      <c r="E48" s="43">
        <f t="shared" ref="E48" si="29">$C48*E47</f>
        <v>0</v>
      </c>
      <c r="F48" s="43">
        <f t="shared" ref="F48" si="30">$C48*F47</f>
        <v>0</v>
      </c>
    </row>
    <row r="49" spans="1:6">
      <c r="A49" s="119" t="s">
        <v>365</v>
      </c>
      <c r="B49" s="119" t="s">
        <v>35</v>
      </c>
      <c r="C49" s="14">
        <f t="shared" si="0"/>
        <v>0</v>
      </c>
      <c r="D49" s="44"/>
      <c r="E49" s="44"/>
      <c r="F49" s="44"/>
    </row>
    <row r="50" spans="1:6">
      <c r="A50" s="120" t="s">
        <v>21</v>
      </c>
      <c r="B50" s="120"/>
      <c r="C50" s="15">
        <f>VLOOKUP(A49,'Orçamento sintético modelo'!$A$5:$I$172,9,FALSE)</f>
        <v>0</v>
      </c>
      <c r="D50" s="43">
        <f>$C50*D49</f>
        <v>0</v>
      </c>
      <c r="E50" s="43">
        <f t="shared" ref="E50" si="31">$C50*E49</f>
        <v>0</v>
      </c>
      <c r="F50" s="43">
        <f t="shared" ref="F50" si="32">$C50*F49</f>
        <v>0</v>
      </c>
    </row>
    <row r="51" spans="1:6">
      <c r="A51" s="119" t="s">
        <v>366</v>
      </c>
      <c r="B51" s="119" t="s">
        <v>36</v>
      </c>
      <c r="C51" s="14">
        <f t="shared" si="0"/>
        <v>0</v>
      </c>
      <c r="D51" s="44"/>
      <c r="E51" s="44"/>
      <c r="F51" s="44"/>
    </row>
    <row r="52" spans="1:6">
      <c r="A52" s="120" t="s">
        <v>21</v>
      </c>
      <c r="B52" s="120"/>
      <c r="C52" s="15">
        <f>VLOOKUP(A51,'Orçamento sintético modelo'!$A$5:$I$172,9,FALSE)</f>
        <v>0</v>
      </c>
      <c r="D52" s="43">
        <f>$C52*D51</f>
        <v>0</v>
      </c>
      <c r="E52" s="43">
        <f t="shared" ref="E52" si="33">$C52*E51</f>
        <v>0</v>
      </c>
      <c r="F52" s="43">
        <f t="shared" ref="F52" si="34">$C52*F51</f>
        <v>0</v>
      </c>
    </row>
    <row r="53" spans="1:6">
      <c r="A53" s="119" t="s">
        <v>367</v>
      </c>
      <c r="B53" s="119" t="s">
        <v>37</v>
      </c>
      <c r="C53" s="14">
        <f t="shared" si="0"/>
        <v>0</v>
      </c>
      <c r="D53" s="44"/>
      <c r="E53" s="44"/>
      <c r="F53" s="44"/>
    </row>
    <row r="54" spans="1:6">
      <c r="A54" s="120" t="s">
        <v>21</v>
      </c>
      <c r="B54" s="120"/>
      <c r="C54" s="15">
        <f>VLOOKUP(A53,'Orçamento sintético modelo'!$A$5:$I$172,9,FALSE)</f>
        <v>0</v>
      </c>
      <c r="D54" s="43">
        <f>$C54*D53</f>
        <v>0</v>
      </c>
      <c r="E54" s="43">
        <f t="shared" ref="E54" si="35">$C54*E53</f>
        <v>0</v>
      </c>
      <c r="F54" s="43">
        <f t="shared" ref="F54" si="36">$C54*F53</f>
        <v>0</v>
      </c>
    </row>
    <row r="55" spans="1:6">
      <c r="A55" s="119" t="s">
        <v>368</v>
      </c>
      <c r="B55" s="119" t="s">
        <v>38</v>
      </c>
      <c r="C55" s="14">
        <f t="shared" si="0"/>
        <v>0</v>
      </c>
      <c r="D55" s="44"/>
      <c r="E55" s="44"/>
      <c r="F55" s="44"/>
    </row>
    <row r="56" spans="1:6">
      <c r="A56" s="120" t="s">
        <v>21</v>
      </c>
      <c r="B56" s="120"/>
      <c r="C56" s="15">
        <f>VLOOKUP(A55,'Orçamento sintético modelo'!$A$5:$I$172,9,FALSE)</f>
        <v>0</v>
      </c>
      <c r="D56" s="43">
        <f>$C56*D55</f>
        <v>0</v>
      </c>
      <c r="E56" s="43">
        <f t="shared" ref="E56" si="37">$C56*E55</f>
        <v>0</v>
      </c>
      <c r="F56" s="43">
        <f t="shared" ref="F56" si="38">$C56*F55</f>
        <v>0</v>
      </c>
    </row>
    <row r="57" spans="1:6">
      <c r="A57" s="121" t="s">
        <v>369</v>
      </c>
      <c r="B57" s="121" t="s">
        <v>39</v>
      </c>
      <c r="C57" s="11" t="e">
        <f t="shared" si="0"/>
        <v>#DIV/0!</v>
      </c>
      <c r="D57" s="17" t="e">
        <f>D58/$C58</f>
        <v>#DIV/0!</v>
      </c>
      <c r="E57" s="17" t="e">
        <f t="shared" ref="E57:F57" si="39">E58/$C58</f>
        <v>#DIV/0!</v>
      </c>
      <c r="F57" s="17" t="e">
        <f t="shared" si="39"/>
        <v>#DIV/0!</v>
      </c>
    </row>
    <row r="58" spans="1:6">
      <c r="A58" s="122" t="s">
        <v>21</v>
      </c>
      <c r="B58" s="122"/>
      <c r="C58" s="12">
        <f>VLOOKUP(A57,'Orçamento sintético modelo'!$A$5:$I$172,9,FALSE)</f>
        <v>0</v>
      </c>
      <c r="D58" s="16">
        <f>D62+D64+D68+D74+D76+D80+D84+D86+D92+D94+D98+D100+D104+D106+D110+D112+D114+D118+D120+D124+D126+D128+D130+D132+D138+D140+D142+D144+D146+D148+D150+D152+D154+D156+D158+D160+D162+D164+D166+D168+D170+D174+D176+D180</f>
        <v>0</v>
      </c>
      <c r="E58" s="16">
        <f>E62+E64+E68+E74+E76+E80+E84+E86+E92+E94+E98+E100+E104+E106+E110+E112+E114+E118+E120+E124+E126+E128+E130+E132+E138+E140+E142+E144+E146+E148+E150+E152+E154+E156+E158+E160+E162+E164+E166+E168+E170+E174+E176+E180</f>
        <v>0</v>
      </c>
      <c r="F58" s="16">
        <f>F62+F64+F68+F74+F76+F80+F84+F86+F92+F94+F98+F100+F104+F106+F110+F112+F114+F118+F120+F124+F126+F128+F130+F132+F138+F140+F142+F144+F146+F148+F150+F152+F154+F156+F158+F160+F162+F164+F166+F168+F170+F174+F176+F180</f>
        <v>0</v>
      </c>
    </row>
    <row r="59" spans="1:6">
      <c r="A59" s="121" t="s">
        <v>370</v>
      </c>
      <c r="B59" s="121" t="s">
        <v>40</v>
      </c>
      <c r="C59" s="11"/>
      <c r="D59" s="11"/>
      <c r="E59" s="11"/>
      <c r="F59" s="11"/>
    </row>
    <row r="60" spans="1:6">
      <c r="A60" s="122" t="s">
        <v>21</v>
      </c>
      <c r="B60" s="122"/>
      <c r="C60" s="12"/>
      <c r="D60" s="16"/>
      <c r="E60" s="16"/>
      <c r="F60" s="16"/>
    </row>
    <row r="61" spans="1:6">
      <c r="A61" s="119" t="s">
        <v>371</v>
      </c>
      <c r="B61" s="119" t="s">
        <v>41</v>
      </c>
      <c r="C61" s="14">
        <f t="shared" si="0"/>
        <v>0</v>
      </c>
      <c r="D61" s="44"/>
      <c r="E61" s="44"/>
      <c r="F61" s="44"/>
    </row>
    <row r="62" spans="1:6">
      <c r="A62" s="120" t="s">
        <v>21</v>
      </c>
      <c r="B62" s="120"/>
      <c r="C62" s="15">
        <f>VLOOKUP(A61,'Orçamento sintético modelo'!$A$5:$I$172,9,FALSE)</f>
        <v>0</v>
      </c>
      <c r="D62" s="43">
        <f>$C62*D61</f>
        <v>0</v>
      </c>
      <c r="E62" s="43">
        <f t="shared" ref="E62" si="40">$C62*E61</f>
        <v>0</v>
      </c>
      <c r="F62" s="43">
        <f t="shared" ref="F62" si="41">$C62*F61</f>
        <v>0</v>
      </c>
    </row>
    <row r="63" spans="1:6">
      <c r="A63" s="119" t="s">
        <v>372</v>
      </c>
      <c r="B63" s="119" t="s">
        <v>42</v>
      </c>
      <c r="C63" s="14">
        <f t="shared" si="0"/>
        <v>0</v>
      </c>
      <c r="D63" s="44"/>
      <c r="E63" s="44"/>
      <c r="F63" s="44"/>
    </row>
    <row r="64" spans="1:6">
      <c r="A64" s="120" t="s">
        <v>21</v>
      </c>
      <c r="B64" s="120"/>
      <c r="C64" s="15">
        <f>VLOOKUP(A63,'Orçamento sintético modelo'!$A$5:$I$172,9,FALSE)</f>
        <v>0</v>
      </c>
      <c r="D64" s="43">
        <f>$C64*D63</f>
        <v>0</v>
      </c>
      <c r="E64" s="43">
        <f t="shared" ref="E64" si="42">$C64*E63</f>
        <v>0</v>
      </c>
      <c r="F64" s="43">
        <f t="shared" ref="F64" si="43">$C64*F63</f>
        <v>0</v>
      </c>
    </row>
    <row r="65" spans="1:6">
      <c r="A65" s="121" t="s">
        <v>373</v>
      </c>
      <c r="B65" s="121" t="s">
        <v>43</v>
      </c>
      <c r="C65" s="11"/>
      <c r="D65" s="11"/>
      <c r="E65" s="11"/>
      <c r="F65" s="11"/>
    </row>
    <row r="66" spans="1:6">
      <c r="A66" s="122" t="s">
        <v>21</v>
      </c>
      <c r="B66" s="122"/>
      <c r="C66" s="12"/>
      <c r="D66" s="16"/>
      <c r="E66" s="16"/>
      <c r="F66" s="16"/>
    </row>
    <row r="67" spans="1:6">
      <c r="A67" s="119" t="s">
        <v>374</v>
      </c>
      <c r="B67" s="119" t="s">
        <v>44</v>
      </c>
      <c r="C67" s="14">
        <f t="shared" si="0"/>
        <v>0</v>
      </c>
      <c r="D67" s="44"/>
      <c r="E67" s="44"/>
      <c r="F67" s="44"/>
    </row>
    <row r="68" spans="1:6">
      <c r="A68" s="120" t="s">
        <v>21</v>
      </c>
      <c r="B68" s="120"/>
      <c r="C68" s="15">
        <f>VLOOKUP(A67,'Orçamento sintético modelo'!$A$5:$I$172,9,FALSE)</f>
        <v>0</v>
      </c>
      <c r="D68" s="43">
        <f>$C68*D67</f>
        <v>0</v>
      </c>
      <c r="E68" s="43">
        <f t="shared" ref="E68" si="44">$C68*E67</f>
        <v>0</v>
      </c>
      <c r="F68" s="43">
        <f t="shared" ref="F68" si="45">$C68*F67</f>
        <v>0</v>
      </c>
    </row>
    <row r="69" spans="1:6">
      <c r="A69" s="121" t="s">
        <v>375</v>
      </c>
      <c r="B69" s="121" t="s">
        <v>45</v>
      </c>
      <c r="C69" s="11"/>
      <c r="D69" s="11"/>
      <c r="E69" s="11"/>
      <c r="F69" s="11"/>
    </row>
    <row r="70" spans="1:6">
      <c r="A70" s="122" t="s">
        <v>21</v>
      </c>
      <c r="B70" s="122"/>
      <c r="C70" s="12"/>
      <c r="D70" s="16"/>
      <c r="E70" s="16"/>
      <c r="F70" s="16"/>
    </row>
    <row r="71" spans="1:6">
      <c r="A71" s="121" t="s">
        <v>376</v>
      </c>
      <c r="B71" s="121" t="s">
        <v>46</v>
      </c>
      <c r="C71" s="11"/>
      <c r="D71" s="11"/>
      <c r="E71" s="11"/>
      <c r="F71" s="11"/>
    </row>
    <row r="72" spans="1:6">
      <c r="A72" s="122" t="s">
        <v>21</v>
      </c>
      <c r="B72" s="122"/>
      <c r="C72" s="12"/>
      <c r="D72" s="16"/>
      <c r="E72" s="16"/>
      <c r="F72" s="16"/>
    </row>
    <row r="73" spans="1:6">
      <c r="A73" s="119" t="s">
        <v>377</v>
      </c>
      <c r="B73" s="119" t="s">
        <v>47</v>
      </c>
      <c r="C73" s="14">
        <f t="shared" ref="C73:C75" si="46">SUM(D73:F73)</f>
        <v>0</v>
      </c>
      <c r="D73" s="44"/>
      <c r="E73" s="44"/>
      <c r="F73" s="44"/>
    </row>
    <row r="74" spans="1:6">
      <c r="A74" s="120" t="s">
        <v>21</v>
      </c>
      <c r="B74" s="120"/>
      <c r="C74" s="15">
        <f>VLOOKUP(A73,'Orçamento sintético modelo'!$A$5:$I$172,9,FALSE)</f>
        <v>0</v>
      </c>
      <c r="D74" s="43">
        <f>$C74*D73</f>
        <v>0</v>
      </c>
      <c r="E74" s="43">
        <f t="shared" ref="E74" si="47">$C74*E73</f>
        <v>0</v>
      </c>
      <c r="F74" s="43">
        <f t="shared" ref="F74" si="48">$C74*F73</f>
        <v>0</v>
      </c>
    </row>
    <row r="75" spans="1:6">
      <c r="A75" s="119" t="s">
        <v>378</v>
      </c>
      <c r="B75" s="119" t="s">
        <v>48</v>
      </c>
      <c r="C75" s="14">
        <f t="shared" si="46"/>
        <v>0</v>
      </c>
      <c r="D75" s="44"/>
      <c r="E75" s="44"/>
      <c r="F75" s="44"/>
    </row>
    <row r="76" spans="1:6">
      <c r="A76" s="120" t="s">
        <v>21</v>
      </c>
      <c r="B76" s="120"/>
      <c r="C76" s="15">
        <f>VLOOKUP(A75,'Orçamento sintético modelo'!$A$5:$I$172,9,FALSE)</f>
        <v>0</v>
      </c>
      <c r="D76" s="43">
        <f>$C76*D75</f>
        <v>0</v>
      </c>
      <c r="E76" s="43">
        <f t="shared" ref="E76" si="49">$C76*E75</f>
        <v>0</v>
      </c>
      <c r="F76" s="43">
        <f t="shared" ref="F76" si="50">$C76*F75</f>
        <v>0</v>
      </c>
    </row>
    <row r="77" spans="1:6">
      <c r="A77" s="121" t="s">
        <v>379</v>
      </c>
      <c r="B77" s="121" t="s">
        <v>49</v>
      </c>
      <c r="C77" s="11"/>
      <c r="D77" s="11"/>
      <c r="E77" s="11"/>
      <c r="F77" s="11"/>
    </row>
    <row r="78" spans="1:6">
      <c r="A78" s="122" t="s">
        <v>21</v>
      </c>
      <c r="B78" s="122"/>
      <c r="C78" s="12"/>
      <c r="D78" s="16"/>
      <c r="E78" s="16"/>
      <c r="F78" s="16"/>
    </row>
    <row r="79" spans="1:6">
      <c r="A79" s="119" t="s">
        <v>380</v>
      </c>
      <c r="B79" s="119" t="s">
        <v>50</v>
      </c>
      <c r="C79" s="14">
        <f t="shared" ref="C79" si="51">SUM(D79:F79)</f>
        <v>0</v>
      </c>
      <c r="D79" s="44"/>
      <c r="E79" s="44"/>
      <c r="F79" s="44"/>
    </row>
    <row r="80" spans="1:6">
      <c r="A80" s="120" t="s">
        <v>21</v>
      </c>
      <c r="B80" s="120"/>
      <c r="C80" s="15">
        <f>VLOOKUP(A79,'Orçamento sintético modelo'!$A$5:$I$172,9,FALSE)</f>
        <v>0</v>
      </c>
      <c r="D80" s="43">
        <f>$C80*D79</f>
        <v>0</v>
      </c>
      <c r="E80" s="43">
        <f t="shared" ref="E80" si="52">$C80*E79</f>
        <v>0</v>
      </c>
      <c r="F80" s="43">
        <f t="shared" ref="F80" si="53">$C80*F79</f>
        <v>0</v>
      </c>
    </row>
    <row r="81" spans="1:6">
      <c r="A81" s="121" t="s">
        <v>381</v>
      </c>
      <c r="B81" s="121" t="s">
        <v>51</v>
      </c>
      <c r="C81" s="11"/>
      <c r="D81" s="11"/>
      <c r="E81" s="11"/>
      <c r="F81" s="11"/>
    </row>
    <row r="82" spans="1:6">
      <c r="A82" s="122" t="s">
        <v>21</v>
      </c>
      <c r="B82" s="122"/>
      <c r="C82" s="12"/>
      <c r="D82" s="16"/>
      <c r="E82" s="16"/>
      <c r="F82" s="16"/>
    </row>
    <row r="83" spans="1:6">
      <c r="A83" s="119" t="s">
        <v>382</v>
      </c>
      <c r="B83" s="119" t="s">
        <v>52</v>
      </c>
      <c r="C83" s="14">
        <f t="shared" ref="C83:C85" si="54">SUM(D83:F83)</f>
        <v>0</v>
      </c>
      <c r="D83" s="44"/>
      <c r="E83" s="44"/>
      <c r="F83" s="44"/>
    </row>
    <row r="84" spans="1:6">
      <c r="A84" s="120" t="s">
        <v>21</v>
      </c>
      <c r="B84" s="120"/>
      <c r="C84" s="15">
        <f>VLOOKUP(A83,'Orçamento sintético modelo'!$A$5:$I$172,9,FALSE)</f>
        <v>0</v>
      </c>
      <c r="D84" s="43">
        <f>$C84*D83</f>
        <v>0</v>
      </c>
      <c r="E84" s="43">
        <f t="shared" ref="E84" si="55">$C84*E83</f>
        <v>0</v>
      </c>
      <c r="F84" s="43">
        <f t="shared" ref="F84" si="56">$C84*F83</f>
        <v>0</v>
      </c>
    </row>
    <row r="85" spans="1:6">
      <c r="A85" s="119" t="s">
        <v>383</v>
      </c>
      <c r="B85" s="119" t="s">
        <v>53</v>
      </c>
      <c r="C85" s="14">
        <f t="shared" si="54"/>
        <v>0</v>
      </c>
      <c r="D85" s="44"/>
      <c r="E85" s="44"/>
      <c r="F85" s="44"/>
    </row>
    <row r="86" spans="1:6">
      <c r="A86" s="120" t="s">
        <v>21</v>
      </c>
      <c r="B86" s="120"/>
      <c r="C86" s="15">
        <f>VLOOKUP(A85,'Orçamento sintético modelo'!$A$5:$I$172,9,FALSE)</f>
        <v>0</v>
      </c>
      <c r="D86" s="43">
        <f>$C86*D85</f>
        <v>0</v>
      </c>
      <c r="E86" s="43">
        <f t="shared" ref="E86" si="57">$C86*E85</f>
        <v>0</v>
      </c>
      <c r="F86" s="43">
        <f t="shared" ref="F86" si="58">$C86*F85</f>
        <v>0</v>
      </c>
    </row>
    <row r="87" spans="1:6">
      <c r="A87" s="121" t="s">
        <v>384</v>
      </c>
      <c r="B87" s="121" t="s">
        <v>54</v>
      </c>
      <c r="C87" s="11"/>
      <c r="D87" s="11"/>
      <c r="E87" s="11"/>
      <c r="F87" s="11"/>
    </row>
    <row r="88" spans="1:6">
      <c r="A88" s="122" t="s">
        <v>21</v>
      </c>
      <c r="B88" s="122"/>
      <c r="C88" s="12"/>
      <c r="D88" s="16"/>
      <c r="E88" s="16"/>
      <c r="F88" s="16"/>
    </row>
    <row r="89" spans="1:6">
      <c r="A89" s="121" t="s">
        <v>385</v>
      </c>
      <c r="B89" s="121" t="s">
        <v>55</v>
      </c>
      <c r="C89" s="11"/>
      <c r="D89" s="11"/>
      <c r="E89" s="11"/>
      <c r="F89" s="11"/>
    </row>
    <row r="90" spans="1:6">
      <c r="A90" s="122" t="s">
        <v>21</v>
      </c>
      <c r="B90" s="122"/>
      <c r="C90" s="12"/>
      <c r="D90" s="16"/>
      <c r="E90" s="16"/>
      <c r="F90" s="16"/>
    </row>
    <row r="91" spans="1:6">
      <c r="A91" s="119" t="s">
        <v>386</v>
      </c>
      <c r="B91" s="119" t="s">
        <v>56</v>
      </c>
      <c r="C91" s="14">
        <f t="shared" ref="C91:C93" si="59">SUM(D91:F91)</f>
        <v>0</v>
      </c>
      <c r="D91" s="44"/>
      <c r="E91" s="44"/>
      <c r="F91" s="44"/>
    </row>
    <row r="92" spans="1:6">
      <c r="A92" s="120" t="s">
        <v>21</v>
      </c>
      <c r="B92" s="120"/>
      <c r="C92" s="15">
        <f>VLOOKUP(A91,'Orçamento sintético modelo'!$A$5:$I$172,9,FALSE)</f>
        <v>0</v>
      </c>
      <c r="D92" s="43">
        <f>$C92*D91</f>
        <v>0</v>
      </c>
      <c r="E92" s="43">
        <f t="shared" ref="E92" si="60">$C92*E91</f>
        <v>0</v>
      </c>
      <c r="F92" s="43">
        <f t="shared" ref="F92" si="61">$C92*F91</f>
        <v>0</v>
      </c>
    </row>
    <row r="93" spans="1:6">
      <c r="A93" s="119" t="s">
        <v>387</v>
      </c>
      <c r="B93" s="119" t="s">
        <v>57</v>
      </c>
      <c r="C93" s="14">
        <f t="shared" si="59"/>
        <v>0</v>
      </c>
      <c r="D93" s="44"/>
      <c r="E93" s="44"/>
      <c r="F93" s="44"/>
    </row>
    <row r="94" spans="1:6">
      <c r="A94" s="120" t="s">
        <v>21</v>
      </c>
      <c r="B94" s="120"/>
      <c r="C94" s="15">
        <f>VLOOKUP(A93,'Orçamento sintético modelo'!$A$5:$I$172,9,FALSE)</f>
        <v>0</v>
      </c>
      <c r="D94" s="43">
        <f>$C94*D93</f>
        <v>0</v>
      </c>
      <c r="E94" s="43">
        <f t="shared" ref="E94" si="62">$C94*E93</f>
        <v>0</v>
      </c>
      <c r="F94" s="43">
        <f t="shared" ref="F94" si="63">$C94*F93</f>
        <v>0</v>
      </c>
    </row>
    <row r="95" spans="1:6">
      <c r="A95" s="121" t="s">
        <v>388</v>
      </c>
      <c r="B95" s="121" t="s">
        <v>58</v>
      </c>
      <c r="C95" s="11"/>
      <c r="D95" s="11"/>
      <c r="E95" s="11"/>
      <c r="F95" s="11"/>
    </row>
    <row r="96" spans="1:6">
      <c r="A96" s="122" t="s">
        <v>21</v>
      </c>
      <c r="B96" s="122"/>
      <c r="C96" s="12"/>
      <c r="D96" s="16"/>
      <c r="E96" s="16"/>
      <c r="F96" s="16"/>
    </row>
    <row r="97" spans="1:6">
      <c r="A97" s="119" t="s">
        <v>389</v>
      </c>
      <c r="B97" s="119" t="s">
        <v>59</v>
      </c>
      <c r="C97" s="14">
        <f t="shared" ref="C97:C99" si="64">SUM(D97:F97)</f>
        <v>0</v>
      </c>
      <c r="D97" s="44"/>
      <c r="E97" s="44"/>
      <c r="F97" s="44"/>
    </row>
    <row r="98" spans="1:6">
      <c r="A98" s="120" t="s">
        <v>21</v>
      </c>
      <c r="B98" s="120"/>
      <c r="C98" s="15">
        <f>VLOOKUP(A97,'Orçamento sintético modelo'!$A$5:$I$172,9,FALSE)</f>
        <v>0</v>
      </c>
      <c r="D98" s="43">
        <f>$C98*D97</f>
        <v>0</v>
      </c>
      <c r="E98" s="43">
        <f t="shared" ref="E98" si="65">$C98*E97</f>
        <v>0</v>
      </c>
      <c r="F98" s="43">
        <f t="shared" ref="F98" si="66">$C98*F97</f>
        <v>0</v>
      </c>
    </row>
    <row r="99" spans="1:6">
      <c r="A99" s="119" t="s">
        <v>390</v>
      </c>
      <c r="B99" s="119" t="s">
        <v>60</v>
      </c>
      <c r="C99" s="14">
        <f t="shared" si="64"/>
        <v>0</v>
      </c>
      <c r="D99" s="44"/>
      <c r="E99" s="44"/>
      <c r="F99" s="44"/>
    </row>
    <row r="100" spans="1:6">
      <c r="A100" s="120" t="s">
        <v>21</v>
      </c>
      <c r="B100" s="120"/>
      <c r="C100" s="15">
        <f>VLOOKUP(A99,'Orçamento sintético modelo'!$A$5:$I$172,9,FALSE)</f>
        <v>0</v>
      </c>
      <c r="D100" s="43">
        <f>$C100*D99</f>
        <v>0</v>
      </c>
      <c r="E100" s="43">
        <f t="shared" ref="E100" si="67">$C100*E99</f>
        <v>0</v>
      </c>
      <c r="F100" s="43">
        <f t="shared" ref="F100" si="68">$C100*F99</f>
        <v>0</v>
      </c>
    </row>
    <row r="101" spans="1:6">
      <c r="A101" s="121" t="s">
        <v>391</v>
      </c>
      <c r="B101" s="121" t="s">
        <v>61</v>
      </c>
      <c r="C101" s="11"/>
      <c r="D101" s="11"/>
      <c r="E101" s="11"/>
      <c r="F101" s="11"/>
    </row>
    <row r="102" spans="1:6">
      <c r="A102" s="122" t="s">
        <v>21</v>
      </c>
      <c r="B102" s="122"/>
      <c r="C102" s="12"/>
      <c r="D102" s="16"/>
      <c r="E102" s="16"/>
      <c r="F102" s="16"/>
    </row>
    <row r="103" spans="1:6">
      <c r="A103" s="119" t="s">
        <v>392</v>
      </c>
      <c r="B103" s="119" t="s">
        <v>62</v>
      </c>
      <c r="C103" s="14">
        <f t="shared" ref="C103:C105" si="69">SUM(D103:F103)</f>
        <v>0</v>
      </c>
      <c r="D103" s="44"/>
      <c r="E103" s="44"/>
      <c r="F103" s="44"/>
    </row>
    <row r="104" spans="1:6">
      <c r="A104" s="120" t="s">
        <v>21</v>
      </c>
      <c r="B104" s="120"/>
      <c r="C104" s="15">
        <f>VLOOKUP(A103,'Orçamento sintético modelo'!$A$5:$I$172,9,FALSE)</f>
        <v>0</v>
      </c>
      <c r="D104" s="43">
        <f>$C104*D103</f>
        <v>0</v>
      </c>
      <c r="E104" s="43">
        <f t="shared" ref="E104" si="70">$C104*E103</f>
        <v>0</v>
      </c>
      <c r="F104" s="43">
        <f t="shared" ref="F104" si="71">$C104*F103</f>
        <v>0</v>
      </c>
    </row>
    <row r="105" spans="1:6">
      <c r="A105" s="119" t="s">
        <v>393</v>
      </c>
      <c r="B105" s="119" t="s">
        <v>63</v>
      </c>
      <c r="C105" s="14">
        <f t="shared" si="69"/>
        <v>0</v>
      </c>
      <c r="D105" s="44"/>
      <c r="E105" s="44"/>
      <c r="F105" s="44"/>
    </row>
    <row r="106" spans="1:6">
      <c r="A106" s="120" t="s">
        <v>21</v>
      </c>
      <c r="B106" s="120"/>
      <c r="C106" s="15">
        <f>VLOOKUP(A105,'Orçamento sintético modelo'!$A$5:$I$172,9,FALSE)</f>
        <v>0</v>
      </c>
      <c r="D106" s="43">
        <f>$C106*D105</f>
        <v>0</v>
      </c>
      <c r="E106" s="43">
        <f t="shared" ref="E106" si="72">$C106*E105</f>
        <v>0</v>
      </c>
      <c r="F106" s="43">
        <f t="shared" ref="F106" si="73">$C106*F105</f>
        <v>0</v>
      </c>
    </row>
    <row r="107" spans="1:6">
      <c r="A107" s="121" t="s">
        <v>394</v>
      </c>
      <c r="B107" s="121" t="s">
        <v>64</v>
      </c>
      <c r="C107" s="11"/>
      <c r="D107" s="11"/>
      <c r="E107" s="11"/>
      <c r="F107" s="11"/>
    </row>
    <row r="108" spans="1:6">
      <c r="A108" s="122" t="s">
        <v>21</v>
      </c>
      <c r="B108" s="122"/>
      <c r="C108" s="12"/>
      <c r="D108" s="16"/>
      <c r="E108" s="16"/>
      <c r="F108" s="16"/>
    </row>
    <row r="109" spans="1:6">
      <c r="A109" s="119" t="s">
        <v>395</v>
      </c>
      <c r="B109" s="119" t="s">
        <v>65</v>
      </c>
      <c r="C109" s="14">
        <f t="shared" ref="C109:C113" si="74">SUM(D109:F109)</f>
        <v>0</v>
      </c>
      <c r="D109" s="44"/>
      <c r="E109" s="44"/>
      <c r="F109" s="44"/>
    </row>
    <row r="110" spans="1:6">
      <c r="A110" s="120" t="s">
        <v>21</v>
      </c>
      <c r="B110" s="120"/>
      <c r="C110" s="15">
        <f>VLOOKUP(A109,'Orçamento sintético modelo'!$A$5:$I$172,9,FALSE)</f>
        <v>0</v>
      </c>
      <c r="D110" s="43">
        <f>$C110*D109</f>
        <v>0</v>
      </c>
      <c r="E110" s="43">
        <f t="shared" ref="E110" si="75">$C110*E109</f>
        <v>0</v>
      </c>
      <c r="F110" s="43">
        <f t="shared" ref="F110" si="76">$C110*F109</f>
        <v>0</v>
      </c>
    </row>
    <row r="111" spans="1:6">
      <c r="A111" s="119" t="s">
        <v>396</v>
      </c>
      <c r="B111" s="119" t="s">
        <v>66</v>
      </c>
      <c r="C111" s="14">
        <f t="shared" si="74"/>
        <v>0</v>
      </c>
      <c r="D111" s="44"/>
      <c r="E111" s="44"/>
      <c r="F111" s="44"/>
    </row>
    <row r="112" spans="1:6">
      <c r="A112" s="120" t="s">
        <v>21</v>
      </c>
      <c r="B112" s="120"/>
      <c r="C112" s="15">
        <f>VLOOKUP(A111,'Orçamento sintético modelo'!$A$5:$I$172,9,FALSE)</f>
        <v>0</v>
      </c>
      <c r="D112" s="43">
        <f>$C112*D111</f>
        <v>0</v>
      </c>
      <c r="E112" s="43">
        <f t="shared" ref="E112" si="77">$C112*E111</f>
        <v>0</v>
      </c>
      <c r="F112" s="43">
        <f t="shared" ref="F112" si="78">$C112*F111</f>
        <v>0</v>
      </c>
    </row>
    <row r="113" spans="1:6">
      <c r="A113" s="119" t="s">
        <v>397</v>
      </c>
      <c r="B113" s="119" t="s">
        <v>67</v>
      </c>
      <c r="C113" s="14">
        <f t="shared" si="74"/>
        <v>0</v>
      </c>
      <c r="D113" s="44"/>
      <c r="E113" s="44"/>
      <c r="F113" s="44"/>
    </row>
    <row r="114" spans="1:6">
      <c r="A114" s="120" t="s">
        <v>21</v>
      </c>
      <c r="B114" s="120"/>
      <c r="C114" s="15">
        <f>VLOOKUP(A113,'Orçamento sintético modelo'!$A$5:$I$172,9,FALSE)</f>
        <v>0</v>
      </c>
      <c r="D114" s="43">
        <f>$C114*D113</f>
        <v>0</v>
      </c>
      <c r="E114" s="43">
        <f t="shared" ref="E114" si="79">$C114*E113</f>
        <v>0</v>
      </c>
      <c r="F114" s="43">
        <f t="shared" ref="F114" si="80">$C114*F113</f>
        <v>0</v>
      </c>
    </row>
    <row r="115" spans="1:6">
      <c r="A115" s="121" t="s">
        <v>398</v>
      </c>
      <c r="B115" s="121" t="s">
        <v>68</v>
      </c>
      <c r="C115" s="11"/>
      <c r="D115" s="11"/>
      <c r="E115" s="11"/>
      <c r="F115" s="11"/>
    </row>
    <row r="116" spans="1:6">
      <c r="A116" s="122" t="s">
        <v>21</v>
      </c>
      <c r="B116" s="122"/>
      <c r="C116" s="12"/>
      <c r="D116" s="16"/>
      <c r="E116" s="16"/>
      <c r="F116" s="16"/>
    </row>
    <row r="117" spans="1:6">
      <c r="A117" s="119" t="s">
        <v>399</v>
      </c>
      <c r="B117" s="119" t="s">
        <v>69</v>
      </c>
      <c r="C117" s="14">
        <f t="shared" ref="C117:C119" si="81">SUM(D117:F117)</f>
        <v>0</v>
      </c>
      <c r="D117" s="44"/>
      <c r="E117" s="44"/>
      <c r="F117" s="44"/>
    </row>
    <row r="118" spans="1:6">
      <c r="A118" s="120" t="s">
        <v>21</v>
      </c>
      <c r="B118" s="120"/>
      <c r="C118" s="15">
        <f>VLOOKUP(A117,'Orçamento sintético modelo'!$A$5:$I$172,9,FALSE)</f>
        <v>0</v>
      </c>
      <c r="D118" s="43">
        <f>$C118*D117</f>
        <v>0</v>
      </c>
      <c r="E118" s="43">
        <f t="shared" ref="E118" si="82">$C118*E117</f>
        <v>0</v>
      </c>
      <c r="F118" s="43">
        <f t="shared" ref="F118" si="83">$C118*F117</f>
        <v>0</v>
      </c>
    </row>
    <row r="119" spans="1:6">
      <c r="A119" s="119" t="s">
        <v>400</v>
      </c>
      <c r="B119" s="119" t="s">
        <v>70</v>
      </c>
      <c r="C119" s="14">
        <f t="shared" si="81"/>
        <v>0</v>
      </c>
      <c r="D119" s="44"/>
      <c r="E119" s="44"/>
      <c r="F119" s="44"/>
    </row>
    <row r="120" spans="1:6">
      <c r="A120" s="120" t="s">
        <v>21</v>
      </c>
      <c r="B120" s="120"/>
      <c r="C120" s="15">
        <f>VLOOKUP(A119,'Orçamento sintético modelo'!$A$5:$I$172,9,FALSE)</f>
        <v>0</v>
      </c>
      <c r="D120" s="43">
        <f>$C120*D119</f>
        <v>0</v>
      </c>
      <c r="E120" s="43">
        <f t="shared" ref="E120" si="84">$C120*E119</f>
        <v>0</v>
      </c>
      <c r="F120" s="43">
        <f t="shared" ref="F120" si="85">$C120*F119</f>
        <v>0</v>
      </c>
    </row>
    <row r="121" spans="1:6">
      <c r="A121" s="121" t="s">
        <v>401</v>
      </c>
      <c r="B121" s="121" t="s">
        <v>71</v>
      </c>
      <c r="C121" s="11"/>
      <c r="D121" s="11"/>
      <c r="E121" s="11"/>
      <c r="F121" s="11"/>
    </row>
    <row r="122" spans="1:6">
      <c r="A122" s="122" t="s">
        <v>21</v>
      </c>
      <c r="B122" s="122"/>
      <c r="C122" s="12"/>
      <c r="D122" s="16"/>
      <c r="E122" s="16"/>
      <c r="F122" s="16"/>
    </row>
    <row r="123" spans="1:6">
      <c r="A123" s="119" t="s">
        <v>402</v>
      </c>
      <c r="B123" s="119" t="s">
        <v>72</v>
      </c>
      <c r="C123" s="14">
        <f t="shared" ref="C123:C131" si="86">SUM(D123:F123)</f>
        <v>0</v>
      </c>
      <c r="D123" s="44"/>
      <c r="E123" s="44"/>
      <c r="F123" s="44"/>
    </row>
    <row r="124" spans="1:6">
      <c r="A124" s="120" t="s">
        <v>21</v>
      </c>
      <c r="B124" s="120"/>
      <c r="C124" s="15">
        <f>VLOOKUP(A123,'Orçamento sintético modelo'!$A$5:$I$172,9,FALSE)</f>
        <v>0</v>
      </c>
      <c r="D124" s="43">
        <f>$C124*D123</f>
        <v>0</v>
      </c>
      <c r="E124" s="43">
        <f t="shared" ref="E124" si="87">$C124*E123</f>
        <v>0</v>
      </c>
      <c r="F124" s="43">
        <f t="shared" ref="F124" si="88">$C124*F123</f>
        <v>0</v>
      </c>
    </row>
    <row r="125" spans="1:6">
      <c r="A125" s="119" t="s">
        <v>403</v>
      </c>
      <c r="B125" s="119" t="s">
        <v>73</v>
      </c>
      <c r="C125" s="14">
        <f t="shared" si="86"/>
        <v>0</v>
      </c>
      <c r="D125" s="44"/>
      <c r="E125" s="44"/>
      <c r="F125" s="44"/>
    </row>
    <row r="126" spans="1:6">
      <c r="A126" s="120" t="s">
        <v>21</v>
      </c>
      <c r="B126" s="120"/>
      <c r="C126" s="15">
        <f>VLOOKUP(A125,'Orçamento sintético modelo'!$A$5:$I$172,9,FALSE)</f>
        <v>0</v>
      </c>
      <c r="D126" s="43">
        <f>$C126*D125</f>
        <v>0</v>
      </c>
      <c r="E126" s="43">
        <f t="shared" ref="E126" si="89">$C126*E125</f>
        <v>0</v>
      </c>
      <c r="F126" s="43">
        <f t="shared" ref="F126" si="90">$C126*F125</f>
        <v>0</v>
      </c>
    </row>
    <row r="127" spans="1:6">
      <c r="A127" s="119" t="s">
        <v>404</v>
      </c>
      <c r="B127" s="119" t="s">
        <v>74</v>
      </c>
      <c r="C127" s="14">
        <f t="shared" si="86"/>
        <v>0</v>
      </c>
      <c r="D127" s="44"/>
      <c r="E127" s="44"/>
      <c r="F127" s="44"/>
    </row>
    <row r="128" spans="1:6">
      <c r="A128" s="120" t="s">
        <v>21</v>
      </c>
      <c r="B128" s="120"/>
      <c r="C128" s="15">
        <f>VLOOKUP(A127,'Orçamento sintético modelo'!$A$5:$I$172,9,FALSE)</f>
        <v>0</v>
      </c>
      <c r="D128" s="43">
        <f>$C128*D127</f>
        <v>0</v>
      </c>
      <c r="E128" s="43">
        <f t="shared" ref="E128" si="91">$C128*E127</f>
        <v>0</v>
      </c>
      <c r="F128" s="43">
        <f t="shared" ref="F128" si="92">$C128*F127</f>
        <v>0</v>
      </c>
    </row>
    <row r="129" spans="1:6">
      <c r="A129" s="119" t="s">
        <v>405</v>
      </c>
      <c r="B129" s="119" t="s">
        <v>75</v>
      </c>
      <c r="C129" s="14">
        <f t="shared" si="86"/>
        <v>0</v>
      </c>
      <c r="D129" s="44"/>
      <c r="E129" s="44"/>
      <c r="F129" s="44"/>
    </row>
    <row r="130" spans="1:6">
      <c r="A130" s="120" t="s">
        <v>21</v>
      </c>
      <c r="B130" s="120"/>
      <c r="C130" s="15">
        <f>VLOOKUP(A129,'Orçamento sintético modelo'!$A$5:$I$172,9,FALSE)</f>
        <v>0</v>
      </c>
      <c r="D130" s="43">
        <f>$C130*D129</f>
        <v>0</v>
      </c>
      <c r="E130" s="43">
        <f t="shared" ref="E130" si="93">$C130*E129</f>
        <v>0</v>
      </c>
      <c r="F130" s="43">
        <f t="shared" ref="F130" si="94">$C130*F129</f>
        <v>0</v>
      </c>
    </row>
    <row r="131" spans="1:6">
      <c r="A131" s="119" t="s">
        <v>406</v>
      </c>
      <c r="B131" s="119" t="s">
        <v>76</v>
      </c>
      <c r="C131" s="14">
        <f t="shared" si="86"/>
        <v>0</v>
      </c>
      <c r="D131" s="44"/>
      <c r="E131" s="44"/>
      <c r="F131" s="44"/>
    </row>
    <row r="132" spans="1:6">
      <c r="A132" s="120" t="s">
        <v>21</v>
      </c>
      <c r="B132" s="120"/>
      <c r="C132" s="15">
        <f>VLOOKUP(A131,'Orçamento sintético modelo'!$A$5:$I$172,9,FALSE)</f>
        <v>0</v>
      </c>
      <c r="D132" s="43">
        <f>$C132*D131</f>
        <v>0</v>
      </c>
      <c r="E132" s="43">
        <f t="shared" ref="E132" si="95">$C132*E131</f>
        <v>0</v>
      </c>
      <c r="F132" s="43">
        <f t="shared" ref="F132" si="96">$C132*F131</f>
        <v>0</v>
      </c>
    </row>
    <row r="133" spans="1:6">
      <c r="A133" s="121" t="s">
        <v>407</v>
      </c>
      <c r="B133" s="121" t="s">
        <v>77</v>
      </c>
      <c r="C133" s="11"/>
      <c r="D133" s="11"/>
      <c r="E133" s="11"/>
      <c r="F133" s="11"/>
    </row>
    <row r="134" spans="1:6">
      <c r="A134" s="122" t="s">
        <v>21</v>
      </c>
      <c r="B134" s="122"/>
      <c r="C134" s="12"/>
      <c r="D134" s="16"/>
      <c r="E134" s="16"/>
      <c r="F134" s="16"/>
    </row>
    <row r="135" spans="1:6">
      <c r="A135" s="121" t="s">
        <v>408</v>
      </c>
      <c r="B135" s="121" t="s">
        <v>78</v>
      </c>
      <c r="C135" s="11"/>
      <c r="D135" s="11"/>
      <c r="E135" s="11"/>
      <c r="F135" s="11"/>
    </row>
    <row r="136" spans="1:6">
      <c r="A136" s="122" t="s">
        <v>21</v>
      </c>
      <c r="B136" s="122"/>
      <c r="C136" s="12"/>
      <c r="D136" s="16"/>
      <c r="E136" s="16"/>
      <c r="F136" s="16"/>
    </row>
    <row r="137" spans="1:6">
      <c r="A137" s="119" t="s">
        <v>409</v>
      </c>
      <c r="B137" s="119" t="s">
        <v>79</v>
      </c>
      <c r="C137" s="14">
        <f t="shared" ref="C137:C169" si="97">SUM(D137:F137)</f>
        <v>0</v>
      </c>
      <c r="D137" s="44"/>
      <c r="E137" s="44"/>
      <c r="F137" s="44"/>
    </row>
    <row r="138" spans="1:6">
      <c r="A138" s="120" t="s">
        <v>21</v>
      </c>
      <c r="B138" s="120"/>
      <c r="C138" s="15">
        <f>VLOOKUP(A137,'Orçamento sintético modelo'!$A$5:$I$172,9,FALSE)</f>
        <v>0</v>
      </c>
      <c r="D138" s="43">
        <f>$C138*D137</f>
        <v>0</v>
      </c>
      <c r="E138" s="43">
        <f t="shared" ref="E138" si="98">$C138*E137</f>
        <v>0</v>
      </c>
      <c r="F138" s="43">
        <f t="shared" ref="F138" si="99">$C138*F137</f>
        <v>0</v>
      </c>
    </row>
    <row r="139" spans="1:6">
      <c r="A139" s="119" t="s">
        <v>410</v>
      </c>
      <c r="B139" s="119" t="s">
        <v>80</v>
      </c>
      <c r="C139" s="14">
        <f t="shared" si="97"/>
        <v>0</v>
      </c>
      <c r="D139" s="44"/>
      <c r="E139" s="44"/>
      <c r="F139" s="44"/>
    </row>
    <row r="140" spans="1:6">
      <c r="A140" s="120" t="s">
        <v>21</v>
      </c>
      <c r="B140" s="120"/>
      <c r="C140" s="15">
        <f>VLOOKUP(A139,'Orçamento sintético modelo'!$A$5:$I$172,9,FALSE)</f>
        <v>0</v>
      </c>
      <c r="D140" s="43">
        <f>$C140*D139</f>
        <v>0</v>
      </c>
      <c r="E140" s="43">
        <f t="shared" ref="E140" si="100">$C140*E139</f>
        <v>0</v>
      </c>
      <c r="F140" s="43">
        <f t="shared" ref="F140" si="101">$C140*F139</f>
        <v>0</v>
      </c>
    </row>
    <row r="141" spans="1:6">
      <c r="A141" s="119" t="s">
        <v>411</v>
      </c>
      <c r="B141" s="119" t="s">
        <v>81</v>
      </c>
      <c r="C141" s="14">
        <f t="shared" si="97"/>
        <v>0</v>
      </c>
      <c r="D141" s="44"/>
      <c r="E141" s="44"/>
      <c r="F141" s="44"/>
    </row>
    <row r="142" spans="1:6">
      <c r="A142" s="120" t="s">
        <v>21</v>
      </c>
      <c r="B142" s="120"/>
      <c r="C142" s="15">
        <f>VLOOKUP(A141,'Orçamento sintético modelo'!$A$5:$I$172,9,FALSE)</f>
        <v>0</v>
      </c>
      <c r="D142" s="43">
        <f>$C142*D141</f>
        <v>0</v>
      </c>
      <c r="E142" s="43">
        <f t="shared" ref="E142" si="102">$C142*E141</f>
        <v>0</v>
      </c>
      <c r="F142" s="43">
        <f t="shared" ref="F142" si="103">$C142*F141</f>
        <v>0</v>
      </c>
    </row>
    <row r="143" spans="1:6">
      <c r="A143" s="119" t="s">
        <v>412</v>
      </c>
      <c r="B143" s="119" t="s">
        <v>82</v>
      </c>
      <c r="C143" s="14">
        <f t="shared" si="97"/>
        <v>0</v>
      </c>
      <c r="D143" s="44"/>
      <c r="E143" s="44"/>
      <c r="F143" s="44"/>
    </row>
    <row r="144" spans="1:6">
      <c r="A144" s="120" t="s">
        <v>21</v>
      </c>
      <c r="B144" s="120"/>
      <c r="C144" s="15">
        <f>VLOOKUP(A143,'Orçamento sintético modelo'!$A$5:$I$172,9,FALSE)</f>
        <v>0</v>
      </c>
      <c r="D144" s="43">
        <f>$C144*D143</f>
        <v>0</v>
      </c>
      <c r="E144" s="43">
        <f t="shared" ref="E144" si="104">$C144*E143</f>
        <v>0</v>
      </c>
      <c r="F144" s="43">
        <f t="shared" ref="F144" si="105">$C144*F143</f>
        <v>0</v>
      </c>
    </row>
    <row r="145" spans="1:6">
      <c r="A145" s="119" t="s">
        <v>413</v>
      </c>
      <c r="B145" s="119" t="s">
        <v>83</v>
      </c>
      <c r="C145" s="14">
        <f t="shared" si="97"/>
        <v>0</v>
      </c>
      <c r="D145" s="44"/>
      <c r="E145" s="44"/>
      <c r="F145" s="44"/>
    </row>
    <row r="146" spans="1:6">
      <c r="A146" s="120" t="s">
        <v>21</v>
      </c>
      <c r="B146" s="120"/>
      <c r="C146" s="15">
        <f>VLOOKUP(A145,'Orçamento sintético modelo'!$A$5:$I$172,9,FALSE)</f>
        <v>0</v>
      </c>
      <c r="D146" s="43">
        <f>$C146*D145</f>
        <v>0</v>
      </c>
      <c r="E146" s="43">
        <f t="shared" ref="E146" si="106">$C146*E145</f>
        <v>0</v>
      </c>
      <c r="F146" s="43">
        <f t="shared" ref="F146" si="107">$C146*F145</f>
        <v>0</v>
      </c>
    </row>
    <row r="147" spans="1:6">
      <c r="A147" s="119" t="s">
        <v>414</v>
      </c>
      <c r="B147" s="119" t="s">
        <v>84</v>
      </c>
      <c r="C147" s="14">
        <f t="shared" si="97"/>
        <v>0</v>
      </c>
      <c r="D147" s="44"/>
      <c r="E147" s="44"/>
      <c r="F147" s="44"/>
    </row>
    <row r="148" spans="1:6">
      <c r="A148" s="120" t="s">
        <v>21</v>
      </c>
      <c r="B148" s="120"/>
      <c r="C148" s="15">
        <f>VLOOKUP(A147,'Orçamento sintético modelo'!$A$5:$I$172,9,FALSE)</f>
        <v>0</v>
      </c>
      <c r="D148" s="43">
        <f>$C148*D147</f>
        <v>0</v>
      </c>
      <c r="E148" s="43">
        <f t="shared" ref="E148" si="108">$C148*E147</f>
        <v>0</v>
      </c>
      <c r="F148" s="43">
        <f t="shared" ref="F148" si="109">$C148*F147</f>
        <v>0</v>
      </c>
    </row>
    <row r="149" spans="1:6">
      <c r="A149" s="119" t="s">
        <v>415</v>
      </c>
      <c r="B149" s="119" t="s">
        <v>85</v>
      </c>
      <c r="C149" s="14">
        <f t="shared" si="97"/>
        <v>0</v>
      </c>
      <c r="D149" s="44"/>
      <c r="E149" s="44"/>
      <c r="F149" s="44"/>
    </row>
    <row r="150" spans="1:6">
      <c r="A150" s="120" t="s">
        <v>21</v>
      </c>
      <c r="B150" s="120"/>
      <c r="C150" s="15">
        <f>VLOOKUP(A149,'Orçamento sintético modelo'!$A$5:$I$172,9,FALSE)</f>
        <v>0</v>
      </c>
      <c r="D150" s="43">
        <f>$C150*D149</f>
        <v>0</v>
      </c>
      <c r="E150" s="43">
        <f t="shared" ref="E150" si="110">$C150*E149</f>
        <v>0</v>
      </c>
      <c r="F150" s="43">
        <f t="shared" ref="F150" si="111">$C150*F149</f>
        <v>0</v>
      </c>
    </row>
    <row r="151" spans="1:6">
      <c r="A151" s="119" t="s">
        <v>416</v>
      </c>
      <c r="B151" s="119" t="s">
        <v>86</v>
      </c>
      <c r="C151" s="14">
        <f t="shared" si="97"/>
        <v>0</v>
      </c>
      <c r="D151" s="44"/>
      <c r="E151" s="44"/>
      <c r="F151" s="44"/>
    </row>
    <row r="152" spans="1:6">
      <c r="A152" s="120" t="s">
        <v>21</v>
      </c>
      <c r="B152" s="120"/>
      <c r="C152" s="15">
        <f>VLOOKUP(A151,'Orçamento sintético modelo'!$A$5:$I$172,9,FALSE)</f>
        <v>0</v>
      </c>
      <c r="D152" s="43">
        <f>$C152*D151</f>
        <v>0</v>
      </c>
      <c r="E152" s="43">
        <f t="shared" ref="E152" si="112">$C152*E151</f>
        <v>0</v>
      </c>
      <c r="F152" s="43">
        <f t="shared" ref="F152" si="113">$C152*F151</f>
        <v>0</v>
      </c>
    </row>
    <row r="153" spans="1:6">
      <c r="A153" s="119" t="s">
        <v>417</v>
      </c>
      <c r="B153" s="119" t="s">
        <v>87</v>
      </c>
      <c r="C153" s="14">
        <f t="shared" si="97"/>
        <v>0</v>
      </c>
      <c r="D153" s="44"/>
      <c r="E153" s="44"/>
      <c r="F153" s="44"/>
    </row>
    <row r="154" spans="1:6">
      <c r="A154" s="120" t="s">
        <v>21</v>
      </c>
      <c r="B154" s="120"/>
      <c r="C154" s="15">
        <f>VLOOKUP(A153,'Orçamento sintético modelo'!$A$5:$I$172,9,FALSE)</f>
        <v>0</v>
      </c>
      <c r="D154" s="43">
        <f>$C154*D153</f>
        <v>0</v>
      </c>
      <c r="E154" s="43">
        <f t="shared" ref="E154" si="114">$C154*E153</f>
        <v>0</v>
      </c>
      <c r="F154" s="43">
        <f t="shared" ref="F154" si="115">$C154*F153</f>
        <v>0</v>
      </c>
    </row>
    <row r="155" spans="1:6">
      <c r="A155" s="119" t="s">
        <v>418</v>
      </c>
      <c r="B155" s="119" t="s">
        <v>88</v>
      </c>
      <c r="C155" s="14">
        <f t="shared" si="97"/>
        <v>0</v>
      </c>
      <c r="D155" s="44"/>
      <c r="E155" s="44"/>
      <c r="F155" s="44"/>
    </row>
    <row r="156" spans="1:6">
      <c r="A156" s="120" t="s">
        <v>21</v>
      </c>
      <c r="B156" s="120"/>
      <c r="C156" s="15">
        <f>VLOOKUP(A155,'Orçamento sintético modelo'!$A$5:$I$172,9,FALSE)</f>
        <v>0</v>
      </c>
      <c r="D156" s="43">
        <f>$C156*D155</f>
        <v>0</v>
      </c>
      <c r="E156" s="43">
        <f t="shared" ref="E156" si="116">$C156*E155</f>
        <v>0</v>
      </c>
      <c r="F156" s="43">
        <f t="shared" ref="F156" si="117">$C156*F155</f>
        <v>0</v>
      </c>
    </row>
    <row r="157" spans="1:6">
      <c r="A157" s="119" t="s">
        <v>419</v>
      </c>
      <c r="B157" s="119" t="s">
        <v>89</v>
      </c>
      <c r="C157" s="14">
        <f t="shared" si="97"/>
        <v>0</v>
      </c>
      <c r="D157" s="44"/>
      <c r="E157" s="44"/>
      <c r="F157" s="44"/>
    </row>
    <row r="158" spans="1:6">
      <c r="A158" s="120" t="s">
        <v>21</v>
      </c>
      <c r="B158" s="120"/>
      <c r="C158" s="15">
        <f>VLOOKUP(A157,'Orçamento sintético modelo'!$A$5:$I$172,9,FALSE)</f>
        <v>0</v>
      </c>
      <c r="D158" s="43">
        <f>$C158*D157</f>
        <v>0</v>
      </c>
      <c r="E158" s="43">
        <f t="shared" ref="E158" si="118">$C158*E157</f>
        <v>0</v>
      </c>
      <c r="F158" s="43">
        <f t="shared" ref="F158" si="119">$C158*F157</f>
        <v>0</v>
      </c>
    </row>
    <row r="159" spans="1:6">
      <c r="A159" s="119" t="s">
        <v>420</v>
      </c>
      <c r="B159" s="119" t="s">
        <v>90</v>
      </c>
      <c r="C159" s="14">
        <f t="shared" si="97"/>
        <v>0</v>
      </c>
      <c r="D159" s="44"/>
      <c r="E159" s="44"/>
      <c r="F159" s="44"/>
    </row>
    <row r="160" spans="1:6">
      <c r="A160" s="120" t="s">
        <v>21</v>
      </c>
      <c r="B160" s="120"/>
      <c r="C160" s="15">
        <f>VLOOKUP(A159,'Orçamento sintético modelo'!$A$5:$I$172,9,FALSE)</f>
        <v>0</v>
      </c>
      <c r="D160" s="43">
        <f>$C160*D159</f>
        <v>0</v>
      </c>
      <c r="E160" s="43">
        <f t="shared" ref="E160" si="120">$C160*E159</f>
        <v>0</v>
      </c>
      <c r="F160" s="43">
        <f t="shared" ref="F160" si="121">$C160*F159</f>
        <v>0</v>
      </c>
    </row>
    <row r="161" spans="1:6">
      <c r="A161" s="119" t="s">
        <v>421</v>
      </c>
      <c r="B161" s="119" t="s">
        <v>91</v>
      </c>
      <c r="C161" s="14">
        <f t="shared" si="97"/>
        <v>0</v>
      </c>
      <c r="D161" s="44"/>
      <c r="E161" s="44"/>
      <c r="F161" s="44"/>
    </row>
    <row r="162" spans="1:6">
      <c r="A162" s="120" t="s">
        <v>21</v>
      </c>
      <c r="B162" s="120"/>
      <c r="C162" s="15">
        <f>VLOOKUP(A161,'Orçamento sintético modelo'!$A$5:$I$172,9,FALSE)</f>
        <v>0</v>
      </c>
      <c r="D162" s="43">
        <f>$C162*D161</f>
        <v>0</v>
      </c>
      <c r="E162" s="43">
        <f t="shared" ref="E162" si="122">$C162*E161</f>
        <v>0</v>
      </c>
      <c r="F162" s="43">
        <f t="shared" ref="F162" si="123">$C162*F161</f>
        <v>0</v>
      </c>
    </row>
    <row r="163" spans="1:6">
      <c r="A163" s="119" t="s">
        <v>422</v>
      </c>
      <c r="B163" s="119" t="s">
        <v>92</v>
      </c>
      <c r="C163" s="14">
        <f t="shared" si="97"/>
        <v>0</v>
      </c>
      <c r="D163" s="44"/>
      <c r="E163" s="44"/>
      <c r="F163" s="44"/>
    </row>
    <row r="164" spans="1:6">
      <c r="A164" s="120" t="s">
        <v>21</v>
      </c>
      <c r="B164" s="120"/>
      <c r="C164" s="15">
        <f>VLOOKUP(A163,'Orçamento sintético modelo'!$A$5:$I$172,9,FALSE)</f>
        <v>0</v>
      </c>
      <c r="D164" s="43">
        <f>$C164*D163</f>
        <v>0</v>
      </c>
      <c r="E164" s="43">
        <f t="shared" ref="E164" si="124">$C164*E163</f>
        <v>0</v>
      </c>
      <c r="F164" s="43">
        <f t="shared" ref="F164" si="125">$C164*F163</f>
        <v>0</v>
      </c>
    </row>
    <row r="165" spans="1:6">
      <c r="A165" s="119" t="s">
        <v>423</v>
      </c>
      <c r="B165" s="119" t="s">
        <v>93</v>
      </c>
      <c r="C165" s="14">
        <f t="shared" si="97"/>
        <v>0</v>
      </c>
      <c r="D165" s="44"/>
      <c r="E165" s="44"/>
      <c r="F165" s="44"/>
    </row>
    <row r="166" spans="1:6">
      <c r="A166" s="120" t="s">
        <v>21</v>
      </c>
      <c r="B166" s="120"/>
      <c r="C166" s="15">
        <f>VLOOKUP(A165,'Orçamento sintético modelo'!$A$5:$I$172,9,FALSE)</f>
        <v>0</v>
      </c>
      <c r="D166" s="43">
        <f>$C166*D165</f>
        <v>0</v>
      </c>
      <c r="E166" s="43">
        <f t="shared" ref="E166" si="126">$C166*E165</f>
        <v>0</v>
      </c>
      <c r="F166" s="43">
        <f t="shared" ref="F166" si="127">$C166*F165</f>
        <v>0</v>
      </c>
    </row>
    <row r="167" spans="1:6">
      <c r="A167" s="119" t="s">
        <v>424</v>
      </c>
      <c r="B167" s="119" t="s">
        <v>94</v>
      </c>
      <c r="C167" s="14">
        <f t="shared" si="97"/>
        <v>0</v>
      </c>
      <c r="D167" s="44"/>
      <c r="E167" s="44"/>
      <c r="F167" s="44"/>
    </row>
    <row r="168" spans="1:6">
      <c r="A168" s="120" t="s">
        <v>21</v>
      </c>
      <c r="B168" s="120"/>
      <c r="C168" s="15">
        <f>VLOOKUP(A167,'Orçamento sintético modelo'!$A$5:$I$172,9,FALSE)</f>
        <v>0</v>
      </c>
      <c r="D168" s="43">
        <f>$C168*D167</f>
        <v>0</v>
      </c>
      <c r="E168" s="43">
        <f t="shared" ref="E168" si="128">$C168*E167</f>
        <v>0</v>
      </c>
      <c r="F168" s="43">
        <f t="shared" ref="F168" si="129">$C168*F167</f>
        <v>0</v>
      </c>
    </row>
    <row r="169" spans="1:6">
      <c r="A169" s="119" t="s">
        <v>425</v>
      </c>
      <c r="B169" s="119" t="s">
        <v>95</v>
      </c>
      <c r="C169" s="14">
        <f t="shared" si="97"/>
        <v>0</v>
      </c>
      <c r="D169" s="44"/>
      <c r="E169" s="44"/>
      <c r="F169" s="44"/>
    </row>
    <row r="170" spans="1:6">
      <c r="A170" s="120" t="s">
        <v>21</v>
      </c>
      <c r="B170" s="120"/>
      <c r="C170" s="15">
        <f>VLOOKUP(A169,'Orçamento sintético modelo'!$A$5:$I$172,9,FALSE)</f>
        <v>0</v>
      </c>
      <c r="D170" s="43">
        <f>$C170*D169</f>
        <v>0</v>
      </c>
      <c r="E170" s="43">
        <f t="shared" ref="E170" si="130">$C170*E169</f>
        <v>0</v>
      </c>
      <c r="F170" s="43">
        <f t="shared" ref="F170" si="131">$C170*F169</f>
        <v>0</v>
      </c>
    </row>
    <row r="171" spans="1:6">
      <c r="A171" s="121" t="s">
        <v>426</v>
      </c>
      <c r="B171" s="121" t="s">
        <v>96</v>
      </c>
      <c r="C171" s="11"/>
      <c r="D171" s="11"/>
      <c r="E171" s="11"/>
      <c r="F171" s="11"/>
    </row>
    <row r="172" spans="1:6">
      <c r="A172" s="122" t="s">
        <v>21</v>
      </c>
      <c r="B172" s="122"/>
      <c r="C172" s="12"/>
      <c r="D172" s="16"/>
      <c r="E172" s="16"/>
      <c r="F172" s="16"/>
    </row>
    <row r="173" spans="1:6">
      <c r="A173" s="119" t="s">
        <v>427</v>
      </c>
      <c r="B173" s="119" t="s">
        <v>97</v>
      </c>
      <c r="C173" s="14">
        <f t="shared" ref="C173:C175" si="132">SUM(D173:F173)</f>
        <v>0</v>
      </c>
      <c r="D173" s="44"/>
      <c r="E173" s="44"/>
      <c r="F173" s="44"/>
    </row>
    <row r="174" spans="1:6">
      <c r="A174" s="120" t="s">
        <v>21</v>
      </c>
      <c r="B174" s="120"/>
      <c r="C174" s="15">
        <f>VLOOKUP(A173,'Orçamento sintético modelo'!$A$5:$I$172,9,FALSE)</f>
        <v>0</v>
      </c>
      <c r="D174" s="43">
        <f>$C174*D173</f>
        <v>0</v>
      </c>
      <c r="E174" s="43">
        <f t="shared" ref="E174" si="133">$C174*E173</f>
        <v>0</v>
      </c>
      <c r="F174" s="43">
        <f t="shared" ref="F174" si="134">$C174*F173</f>
        <v>0</v>
      </c>
    </row>
    <row r="175" spans="1:6">
      <c r="A175" s="119" t="s">
        <v>428</v>
      </c>
      <c r="B175" s="119" t="s">
        <v>98</v>
      </c>
      <c r="C175" s="14">
        <f t="shared" si="132"/>
        <v>0</v>
      </c>
      <c r="D175" s="44"/>
      <c r="E175" s="44"/>
      <c r="F175" s="44"/>
    </row>
    <row r="176" spans="1:6">
      <c r="A176" s="120" t="s">
        <v>21</v>
      </c>
      <c r="B176" s="120"/>
      <c r="C176" s="15">
        <f>VLOOKUP(A175,'Orçamento sintético modelo'!$A$5:$I$172,9,FALSE)</f>
        <v>0</v>
      </c>
      <c r="D176" s="43">
        <f>$C176*D175</f>
        <v>0</v>
      </c>
      <c r="E176" s="43">
        <f t="shared" ref="E176" si="135">$C176*E175</f>
        <v>0</v>
      </c>
      <c r="F176" s="43">
        <f t="shared" ref="F176" si="136">$C176*F175</f>
        <v>0</v>
      </c>
    </row>
    <row r="177" spans="1:6">
      <c r="A177" s="121" t="s">
        <v>429</v>
      </c>
      <c r="B177" s="121" t="s">
        <v>99</v>
      </c>
      <c r="C177" s="11"/>
      <c r="D177" s="11"/>
      <c r="E177" s="11"/>
      <c r="F177" s="11"/>
    </row>
    <row r="178" spans="1:6">
      <c r="A178" s="122" t="s">
        <v>21</v>
      </c>
      <c r="B178" s="122"/>
      <c r="C178" s="12"/>
      <c r="D178" s="16"/>
      <c r="E178" s="16"/>
      <c r="F178" s="16"/>
    </row>
    <row r="179" spans="1:6">
      <c r="A179" s="119" t="s">
        <v>430</v>
      </c>
      <c r="B179" s="119" t="s">
        <v>100</v>
      </c>
      <c r="C179" s="14">
        <f t="shared" ref="C179" si="137">SUM(D179:F179)</f>
        <v>0</v>
      </c>
      <c r="D179" s="44"/>
      <c r="E179" s="44"/>
      <c r="F179" s="44"/>
    </row>
    <row r="180" spans="1:6">
      <c r="A180" s="120" t="s">
        <v>21</v>
      </c>
      <c r="B180" s="120"/>
      <c r="C180" s="15">
        <f>VLOOKUP(A179,'Orçamento sintético modelo'!$A$5:$I$172,9,FALSE)</f>
        <v>0</v>
      </c>
      <c r="D180" s="43">
        <f>$C180*D179</f>
        <v>0</v>
      </c>
      <c r="E180" s="43">
        <f t="shared" ref="E180" si="138">$C180*E179</f>
        <v>0</v>
      </c>
      <c r="F180" s="43">
        <f t="shared" ref="F180" si="139">$C180*F179</f>
        <v>0</v>
      </c>
    </row>
    <row r="181" spans="1:6">
      <c r="A181" s="121" t="s">
        <v>431</v>
      </c>
      <c r="B181" s="121" t="s">
        <v>101</v>
      </c>
      <c r="C181" s="11" t="e">
        <f>SUM(D181:F181)</f>
        <v>#DIV/0!</v>
      </c>
      <c r="D181" s="17" t="e">
        <f>D182/$C182</f>
        <v>#DIV/0!</v>
      </c>
      <c r="E181" s="17" t="e">
        <f t="shared" ref="E181" si="140">E182/$C182</f>
        <v>#DIV/0!</v>
      </c>
      <c r="F181" s="17" t="e">
        <f t="shared" ref="F181" si="141">F182/$C182</f>
        <v>#DIV/0!</v>
      </c>
    </row>
    <row r="182" spans="1:6">
      <c r="A182" s="122" t="s">
        <v>21</v>
      </c>
      <c r="B182" s="122"/>
      <c r="C182" s="12">
        <f>VLOOKUP(A181,'Orçamento sintético modelo'!$A$5:$I$172,9,FALSE)</f>
        <v>0</v>
      </c>
      <c r="D182" s="16">
        <f>D186+D188+D190+D192+D194+D196+D198+D200+D202+D204+D208+D210+D212+D214+D216+D218+D220+D222+D224+D226+D228+D230+D232+D234+D236+D238+D240+D244+D246+D248</f>
        <v>0</v>
      </c>
      <c r="E182" s="16">
        <f t="shared" ref="E182:F182" si="142">E186+E188+E190+E192+E194+E196+E198+E200+E202+E204+E208+E210+E212+E214+E216+E218+E220+E222+E224+E226+E228+E230+E232+E234+E236+E238+E240+E244+E246+E248</f>
        <v>0</v>
      </c>
      <c r="F182" s="16">
        <f t="shared" si="142"/>
        <v>0</v>
      </c>
    </row>
    <row r="183" spans="1:6">
      <c r="A183" s="121" t="s">
        <v>432</v>
      </c>
      <c r="B183" s="121" t="s">
        <v>102</v>
      </c>
      <c r="C183" s="11"/>
      <c r="D183" s="11"/>
      <c r="E183" s="11"/>
      <c r="F183" s="11"/>
    </row>
    <row r="184" spans="1:6">
      <c r="A184" s="122" t="s">
        <v>21</v>
      </c>
      <c r="B184" s="122"/>
      <c r="C184" s="12"/>
      <c r="D184" s="16"/>
      <c r="E184" s="16"/>
      <c r="F184" s="16"/>
    </row>
    <row r="185" spans="1:6">
      <c r="A185" s="119" t="s">
        <v>433</v>
      </c>
      <c r="B185" s="119" t="s">
        <v>103</v>
      </c>
      <c r="C185" s="14">
        <f t="shared" ref="C185:C203" si="143">SUM(D185:F185)</f>
        <v>0</v>
      </c>
      <c r="D185" s="44"/>
      <c r="E185" s="44"/>
      <c r="F185" s="44"/>
    </row>
    <row r="186" spans="1:6">
      <c r="A186" s="120" t="s">
        <v>21</v>
      </c>
      <c r="B186" s="120"/>
      <c r="C186" s="15">
        <f>VLOOKUP(A185,'Orçamento sintético modelo'!$A$5:$I$172,9,FALSE)</f>
        <v>0</v>
      </c>
      <c r="D186" s="43">
        <f>$C186*D185</f>
        <v>0</v>
      </c>
      <c r="E186" s="43">
        <f t="shared" ref="E186" si="144">$C186*E185</f>
        <v>0</v>
      </c>
      <c r="F186" s="43">
        <f t="shared" ref="F186" si="145">$C186*F185</f>
        <v>0</v>
      </c>
    </row>
    <row r="187" spans="1:6">
      <c r="A187" s="119" t="s">
        <v>434</v>
      </c>
      <c r="B187" s="119" t="s">
        <v>104</v>
      </c>
      <c r="C187" s="14">
        <f t="shared" si="143"/>
        <v>0</v>
      </c>
      <c r="D187" s="44"/>
      <c r="E187" s="44"/>
      <c r="F187" s="44"/>
    </row>
    <row r="188" spans="1:6">
      <c r="A188" s="120" t="s">
        <v>21</v>
      </c>
      <c r="B188" s="120"/>
      <c r="C188" s="15">
        <f>VLOOKUP(A187,'Orçamento sintético modelo'!$A$5:$I$172,9,FALSE)</f>
        <v>0</v>
      </c>
      <c r="D188" s="43">
        <f>$C188*D187</f>
        <v>0</v>
      </c>
      <c r="E188" s="43">
        <f t="shared" ref="E188" si="146">$C188*E187</f>
        <v>0</v>
      </c>
      <c r="F188" s="43">
        <f t="shared" ref="F188" si="147">$C188*F187</f>
        <v>0</v>
      </c>
    </row>
    <row r="189" spans="1:6">
      <c r="A189" s="119" t="s">
        <v>435</v>
      </c>
      <c r="B189" s="119" t="s">
        <v>105</v>
      </c>
      <c r="C189" s="14">
        <f t="shared" si="143"/>
        <v>0</v>
      </c>
      <c r="D189" s="44"/>
      <c r="E189" s="44"/>
      <c r="F189" s="44"/>
    </row>
    <row r="190" spans="1:6">
      <c r="A190" s="120" t="s">
        <v>21</v>
      </c>
      <c r="B190" s="120"/>
      <c r="C190" s="15">
        <f>VLOOKUP(A189,'Orçamento sintético modelo'!$A$5:$I$172,9,FALSE)</f>
        <v>0</v>
      </c>
      <c r="D190" s="43">
        <f>$C190*D189</f>
        <v>0</v>
      </c>
      <c r="E190" s="43">
        <f t="shared" ref="E190" si="148">$C190*E189</f>
        <v>0</v>
      </c>
      <c r="F190" s="43">
        <f t="shared" ref="F190" si="149">$C190*F189</f>
        <v>0</v>
      </c>
    </row>
    <row r="191" spans="1:6">
      <c r="A191" s="119" t="s">
        <v>436</v>
      </c>
      <c r="B191" s="119" t="s">
        <v>106</v>
      </c>
      <c r="C191" s="14">
        <f t="shared" si="143"/>
        <v>0</v>
      </c>
      <c r="D191" s="44"/>
      <c r="E191" s="44"/>
      <c r="F191" s="44"/>
    </row>
    <row r="192" spans="1:6">
      <c r="A192" s="120" t="s">
        <v>21</v>
      </c>
      <c r="B192" s="120"/>
      <c r="C192" s="15">
        <f>VLOOKUP(A191,'Orçamento sintético modelo'!$A$5:$I$172,9,FALSE)</f>
        <v>0</v>
      </c>
      <c r="D192" s="43">
        <f>$C192*D191</f>
        <v>0</v>
      </c>
      <c r="E192" s="43">
        <f t="shared" ref="E192" si="150">$C192*E191</f>
        <v>0</v>
      </c>
      <c r="F192" s="43">
        <f t="shared" ref="F192" si="151">$C192*F191</f>
        <v>0</v>
      </c>
    </row>
    <row r="193" spans="1:6">
      <c r="A193" s="119" t="s">
        <v>437</v>
      </c>
      <c r="B193" s="119" t="s">
        <v>107</v>
      </c>
      <c r="C193" s="14">
        <f t="shared" si="143"/>
        <v>0</v>
      </c>
      <c r="D193" s="44"/>
      <c r="E193" s="44"/>
      <c r="F193" s="44"/>
    </row>
    <row r="194" spans="1:6">
      <c r="A194" s="120" t="s">
        <v>21</v>
      </c>
      <c r="B194" s="120"/>
      <c r="C194" s="15">
        <f>VLOOKUP(A193,'Orçamento sintético modelo'!$A$5:$I$172,9,FALSE)</f>
        <v>0</v>
      </c>
      <c r="D194" s="43">
        <f>$C194*D193</f>
        <v>0</v>
      </c>
      <c r="E194" s="43">
        <f t="shared" ref="E194" si="152">$C194*E193</f>
        <v>0</v>
      </c>
      <c r="F194" s="43">
        <f t="shared" ref="F194" si="153">$C194*F193</f>
        <v>0</v>
      </c>
    </row>
    <row r="195" spans="1:6">
      <c r="A195" s="119" t="s">
        <v>438</v>
      </c>
      <c r="B195" s="119" t="s">
        <v>108</v>
      </c>
      <c r="C195" s="14">
        <f t="shared" si="143"/>
        <v>0</v>
      </c>
      <c r="D195" s="44"/>
      <c r="E195" s="44"/>
      <c r="F195" s="44"/>
    </row>
    <row r="196" spans="1:6">
      <c r="A196" s="120" t="s">
        <v>21</v>
      </c>
      <c r="B196" s="120"/>
      <c r="C196" s="15">
        <f>VLOOKUP(A195,'Orçamento sintético modelo'!$A$5:$I$172,9,FALSE)</f>
        <v>0</v>
      </c>
      <c r="D196" s="43">
        <f>$C196*D195</f>
        <v>0</v>
      </c>
      <c r="E196" s="43">
        <f t="shared" ref="E196" si="154">$C196*E195</f>
        <v>0</v>
      </c>
      <c r="F196" s="43">
        <f t="shared" ref="F196" si="155">$C196*F195</f>
        <v>0</v>
      </c>
    </row>
    <row r="197" spans="1:6">
      <c r="A197" s="119" t="s">
        <v>439</v>
      </c>
      <c r="B197" s="119" t="s">
        <v>109</v>
      </c>
      <c r="C197" s="14">
        <f t="shared" si="143"/>
        <v>0</v>
      </c>
      <c r="D197" s="44"/>
      <c r="E197" s="44"/>
      <c r="F197" s="44"/>
    </row>
    <row r="198" spans="1:6">
      <c r="A198" s="120" t="s">
        <v>21</v>
      </c>
      <c r="B198" s="120"/>
      <c r="C198" s="15">
        <f>VLOOKUP(A197,'Orçamento sintético modelo'!$A$5:$I$172,9,FALSE)</f>
        <v>0</v>
      </c>
      <c r="D198" s="43">
        <f>$C198*D197</f>
        <v>0</v>
      </c>
      <c r="E198" s="43">
        <f t="shared" ref="E198" si="156">$C198*E197</f>
        <v>0</v>
      </c>
      <c r="F198" s="43">
        <f t="shared" ref="F198" si="157">$C198*F197</f>
        <v>0</v>
      </c>
    </row>
    <row r="199" spans="1:6">
      <c r="A199" s="119" t="s">
        <v>440</v>
      </c>
      <c r="B199" s="119" t="s">
        <v>110</v>
      </c>
      <c r="C199" s="14">
        <f t="shared" si="143"/>
        <v>0</v>
      </c>
      <c r="D199" s="44"/>
      <c r="E199" s="44"/>
      <c r="F199" s="44"/>
    </row>
    <row r="200" spans="1:6">
      <c r="A200" s="120" t="s">
        <v>21</v>
      </c>
      <c r="B200" s="120"/>
      <c r="C200" s="15">
        <f>VLOOKUP(A199,'Orçamento sintético modelo'!$A$5:$I$172,9,FALSE)</f>
        <v>0</v>
      </c>
      <c r="D200" s="43">
        <f>$C200*D199</f>
        <v>0</v>
      </c>
      <c r="E200" s="43">
        <f t="shared" ref="E200" si="158">$C200*E199</f>
        <v>0</v>
      </c>
      <c r="F200" s="43">
        <f t="shared" ref="F200" si="159">$C200*F199</f>
        <v>0</v>
      </c>
    </row>
    <row r="201" spans="1:6">
      <c r="A201" s="119" t="s">
        <v>441</v>
      </c>
      <c r="B201" s="119" t="s">
        <v>111</v>
      </c>
      <c r="C201" s="14">
        <f t="shared" si="143"/>
        <v>0</v>
      </c>
      <c r="D201" s="44"/>
      <c r="E201" s="44"/>
      <c r="F201" s="44"/>
    </row>
    <row r="202" spans="1:6">
      <c r="A202" s="120" t="s">
        <v>21</v>
      </c>
      <c r="B202" s="120"/>
      <c r="C202" s="15">
        <f>VLOOKUP(A201,'Orçamento sintético modelo'!$A$5:$I$172,9,FALSE)</f>
        <v>0</v>
      </c>
      <c r="D202" s="43">
        <f>$C202*D201</f>
        <v>0</v>
      </c>
      <c r="E202" s="43">
        <f t="shared" ref="E202" si="160">$C202*E201</f>
        <v>0</v>
      </c>
      <c r="F202" s="43">
        <f t="shared" ref="F202" si="161">$C202*F201</f>
        <v>0</v>
      </c>
    </row>
    <row r="203" spans="1:6">
      <c r="A203" s="119" t="s">
        <v>442</v>
      </c>
      <c r="B203" s="119" t="s">
        <v>112</v>
      </c>
      <c r="C203" s="14">
        <f t="shared" si="143"/>
        <v>0</v>
      </c>
      <c r="D203" s="44"/>
      <c r="E203" s="44"/>
      <c r="F203" s="44"/>
    </row>
    <row r="204" spans="1:6">
      <c r="A204" s="120" t="s">
        <v>21</v>
      </c>
      <c r="B204" s="120"/>
      <c r="C204" s="15">
        <f>VLOOKUP(A203,'Orçamento sintético modelo'!$A$5:$I$172,9,FALSE)</f>
        <v>0</v>
      </c>
      <c r="D204" s="43">
        <f>$C204*D203</f>
        <v>0</v>
      </c>
      <c r="E204" s="43">
        <f t="shared" ref="E204" si="162">$C204*E203</f>
        <v>0</v>
      </c>
      <c r="F204" s="43">
        <f t="shared" ref="F204" si="163">$C204*F203</f>
        <v>0</v>
      </c>
    </row>
    <row r="205" spans="1:6">
      <c r="A205" s="121" t="s">
        <v>443</v>
      </c>
      <c r="B205" s="121" t="s">
        <v>113</v>
      </c>
      <c r="C205" s="11"/>
      <c r="D205" s="11"/>
      <c r="E205" s="11"/>
      <c r="F205" s="11"/>
    </row>
    <row r="206" spans="1:6">
      <c r="A206" s="122" t="s">
        <v>21</v>
      </c>
      <c r="B206" s="122"/>
      <c r="C206" s="12"/>
      <c r="D206" s="16"/>
      <c r="E206" s="16"/>
      <c r="F206" s="16"/>
    </row>
    <row r="207" spans="1:6">
      <c r="A207" s="119" t="s">
        <v>444</v>
      </c>
      <c r="B207" s="119" t="s">
        <v>104</v>
      </c>
      <c r="C207" s="14">
        <f t="shared" ref="C207:C239" si="164">SUM(D207:F207)</f>
        <v>0</v>
      </c>
      <c r="D207" s="44"/>
      <c r="E207" s="44"/>
      <c r="F207" s="44"/>
    </row>
    <row r="208" spans="1:6">
      <c r="A208" s="120" t="s">
        <v>21</v>
      </c>
      <c r="B208" s="120"/>
      <c r="C208" s="15">
        <f>VLOOKUP(A207,'Orçamento sintético modelo'!$A$5:$I$172,9,FALSE)</f>
        <v>0</v>
      </c>
      <c r="D208" s="43">
        <f>$C208*D207</f>
        <v>0</v>
      </c>
      <c r="E208" s="43">
        <f t="shared" ref="E208" si="165">$C208*E207</f>
        <v>0</v>
      </c>
      <c r="F208" s="43">
        <f t="shared" ref="F208" si="166">$C208*F207</f>
        <v>0</v>
      </c>
    </row>
    <row r="209" spans="1:6">
      <c r="A209" s="119" t="s">
        <v>445</v>
      </c>
      <c r="B209" s="119" t="s">
        <v>105</v>
      </c>
      <c r="C209" s="14">
        <f t="shared" si="164"/>
        <v>0</v>
      </c>
      <c r="D209" s="44"/>
      <c r="E209" s="44"/>
      <c r="F209" s="44"/>
    </row>
    <row r="210" spans="1:6">
      <c r="A210" s="120" t="s">
        <v>21</v>
      </c>
      <c r="B210" s="120"/>
      <c r="C210" s="15">
        <f>VLOOKUP(A209,'Orçamento sintético modelo'!$A$5:$I$172,9,FALSE)</f>
        <v>0</v>
      </c>
      <c r="D210" s="43">
        <f>$C210*D209</f>
        <v>0</v>
      </c>
      <c r="E210" s="43">
        <f t="shared" ref="E210" si="167">$C210*E209</f>
        <v>0</v>
      </c>
      <c r="F210" s="43">
        <f t="shared" ref="F210" si="168">$C210*F209</f>
        <v>0</v>
      </c>
    </row>
    <row r="211" spans="1:6">
      <c r="A211" s="119" t="s">
        <v>446</v>
      </c>
      <c r="B211" s="119" t="s">
        <v>114</v>
      </c>
      <c r="C211" s="14">
        <f t="shared" si="164"/>
        <v>0</v>
      </c>
      <c r="D211" s="44"/>
      <c r="E211" s="44"/>
      <c r="F211" s="44"/>
    </row>
    <row r="212" spans="1:6">
      <c r="A212" s="120" t="s">
        <v>21</v>
      </c>
      <c r="B212" s="120"/>
      <c r="C212" s="15">
        <f>VLOOKUP(A211,'Orçamento sintético modelo'!$A$5:$I$172,9,FALSE)</f>
        <v>0</v>
      </c>
      <c r="D212" s="43">
        <f>$C212*D211</f>
        <v>0</v>
      </c>
      <c r="E212" s="43">
        <f t="shared" ref="E212" si="169">$C212*E211</f>
        <v>0</v>
      </c>
      <c r="F212" s="43">
        <f t="shared" ref="F212" si="170">$C212*F211</f>
        <v>0</v>
      </c>
    </row>
    <row r="213" spans="1:6">
      <c r="A213" s="119" t="s">
        <v>447</v>
      </c>
      <c r="B213" s="119" t="s">
        <v>115</v>
      </c>
      <c r="C213" s="14">
        <f t="shared" si="164"/>
        <v>0</v>
      </c>
      <c r="D213" s="44"/>
      <c r="E213" s="44"/>
      <c r="F213" s="44"/>
    </row>
    <row r="214" spans="1:6">
      <c r="A214" s="120" t="s">
        <v>21</v>
      </c>
      <c r="B214" s="120"/>
      <c r="C214" s="15">
        <f>VLOOKUP(A213,'Orçamento sintético modelo'!$A$5:$I$172,9,FALSE)</f>
        <v>0</v>
      </c>
      <c r="D214" s="43">
        <f>$C214*D213</f>
        <v>0</v>
      </c>
      <c r="E214" s="43">
        <f t="shared" ref="E214" si="171">$C214*E213</f>
        <v>0</v>
      </c>
      <c r="F214" s="43">
        <f t="shared" ref="F214" si="172">$C214*F213</f>
        <v>0</v>
      </c>
    </row>
    <row r="215" spans="1:6">
      <c r="A215" s="119" t="s">
        <v>448</v>
      </c>
      <c r="B215" s="119" t="s">
        <v>116</v>
      </c>
      <c r="C215" s="14">
        <f t="shared" si="164"/>
        <v>0</v>
      </c>
      <c r="D215" s="44"/>
      <c r="E215" s="44"/>
      <c r="F215" s="44"/>
    </row>
    <row r="216" spans="1:6">
      <c r="A216" s="120" t="s">
        <v>21</v>
      </c>
      <c r="B216" s="120"/>
      <c r="C216" s="15">
        <f>VLOOKUP(A215,'Orçamento sintético modelo'!$A$5:$I$172,9,FALSE)</f>
        <v>0</v>
      </c>
      <c r="D216" s="43">
        <f>$C216*D215</f>
        <v>0</v>
      </c>
      <c r="E216" s="43">
        <f t="shared" ref="E216" si="173">$C216*E215</f>
        <v>0</v>
      </c>
      <c r="F216" s="43">
        <f t="shared" ref="F216" si="174">$C216*F215</f>
        <v>0</v>
      </c>
    </row>
    <row r="217" spans="1:6">
      <c r="A217" s="119" t="s">
        <v>449</v>
      </c>
      <c r="B217" s="119" t="s">
        <v>117</v>
      </c>
      <c r="C217" s="14">
        <f t="shared" si="164"/>
        <v>0</v>
      </c>
      <c r="D217" s="44"/>
      <c r="E217" s="44"/>
      <c r="F217" s="44"/>
    </row>
    <row r="218" spans="1:6">
      <c r="A218" s="120" t="s">
        <v>21</v>
      </c>
      <c r="B218" s="120"/>
      <c r="C218" s="15">
        <f>VLOOKUP(A217,'Orçamento sintético modelo'!$A$5:$I$172,9,FALSE)</f>
        <v>0</v>
      </c>
      <c r="D218" s="43">
        <f>$C218*D217</f>
        <v>0</v>
      </c>
      <c r="E218" s="43">
        <f t="shared" ref="E218" si="175">$C218*E217</f>
        <v>0</v>
      </c>
      <c r="F218" s="43">
        <f t="shared" ref="F218" si="176">$C218*F217</f>
        <v>0</v>
      </c>
    </row>
    <row r="219" spans="1:6">
      <c r="A219" s="119" t="s">
        <v>450</v>
      </c>
      <c r="B219" s="119" t="s">
        <v>118</v>
      </c>
      <c r="C219" s="14">
        <f t="shared" si="164"/>
        <v>0</v>
      </c>
      <c r="D219" s="44"/>
      <c r="E219" s="44"/>
      <c r="F219" s="44"/>
    </row>
    <row r="220" spans="1:6">
      <c r="A220" s="120" t="s">
        <v>21</v>
      </c>
      <c r="B220" s="120"/>
      <c r="C220" s="15">
        <f>VLOOKUP(A219,'Orçamento sintético modelo'!$A$5:$I$172,9,FALSE)</f>
        <v>0</v>
      </c>
      <c r="D220" s="43">
        <f>$C220*D219</f>
        <v>0</v>
      </c>
      <c r="E220" s="43">
        <f t="shared" ref="E220" si="177">$C220*E219</f>
        <v>0</v>
      </c>
      <c r="F220" s="43">
        <f t="shared" ref="F220" si="178">$C220*F219</f>
        <v>0</v>
      </c>
    </row>
    <row r="221" spans="1:6">
      <c r="A221" s="119" t="s">
        <v>451</v>
      </c>
      <c r="B221" s="119" t="s">
        <v>119</v>
      </c>
      <c r="C221" s="14">
        <f t="shared" si="164"/>
        <v>0</v>
      </c>
      <c r="D221" s="44"/>
      <c r="E221" s="44"/>
      <c r="F221" s="44"/>
    </row>
    <row r="222" spans="1:6">
      <c r="A222" s="120" t="s">
        <v>21</v>
      </c>
      <c r="B222" s="120"/>
      <c r="C222" s="15">
        <f>VLOOKUP(A221,'Orçamento sintético modelo'!$A$5:$I$172,9,FALSE)</f>
        <v>0</v>
      </c>
      <c r="D222" s="43">
        <f>$C222*D221</f>
        <v>0</v>
      </c>
      <c r="E222" s="43">
        <f t="shared" ref="E222" si="179">$C222*E221</f>
        <v>0</v>
      </c>
      <c r="F222" s="43">
        <f t="shared" ref="F222" si="180">$C222*F221</f>
        <v>0</v>
      </c>
    </row>
    <row r="223" spans="1:6">
      <c r="A223" s="119" t="s">
        <v>452</v>
      </c>
      <c r="B223" s="119" t="s">
        <v>120</v>
      </c>
      <c r="C223" s="14">
        <f t="shared" si="164"/>
        <v>0</v>
      </c>
      <c r="D223" s="44"/>
      <c r="E223" s="44"/>
      <c r="F223" s="44"/>
    </row>
    <row r="224" spans="1:6">
      <c r="A224" s="120" t="s">
        <v>21</v>
      </c>
      <c r="B224" s="120"/>
      <c r="C224" s="15">
        <f>VLOOKUP(A223,'Orçamento sintético modelo'!$A$5:$I$172,9,FALSE)</f>
        <v>0</v>
      </c>
      <c r="D224" s="43">
        <f>$C224*D223</f>
        <v>0</v>
      </c>
      <c r="E224" s="43">
        <f t="shared" ref="E224" si="181">$C224*E223</f>
        <v>0</v>
      </c>
      <c r="F224" s="43">
        <f t="shared" ref="F224" si="182">$C224*F223</f>
        <v>0</v>
      </c>
    </row>
    <row r="225" spans="1:6">
      <c r="A225" s="119" t="s">
        <v>453</v>
      </c>
      <c r="B225" s="119" t="s">
        <v>121</v>
      </c>
      <c r="C225" s="14">
        <f t="shared" si="164"/>
        <v>0</v>
      </c>
      <c r="D225" s="44"/>
      <c r="E225" s="44"/>
      <c r="F225" s="44"/>
    </row>
    <row r="226" spans="1:6">
      <c r="A226" s="120" t="s">
        <v>21</v>
      </c>
      <c r="B226" s="120"/>
      <c r="C226" s="15">
        <f>VLOOKUP(A225,'Orçamento sintético modelo'!$A$5:$I$172,9,FALSE)</f>
        <v>0</v>
      </c>
      <c r="D226" s="43">
        <f>$C226*D225</f>
        <v>0</v>
      </c>
      <c r="E226" s="43">
        <f t="shared" ref="E226" si="183">$C226*E225</f>
        <v>0</v>
      </c>
      <c r="F226" s="43">
        <f t="shared" ref="F226" si="184">$C226*F225</f>
        <v>0</v>
      </c>
    </row>
    <row r="227" spans="1:6">
      <c r="A227" s="119" t="s">
        <v>454</v>
      </c>
      <c r="B227" s="119" t="s">
        <v>122</v>
      </c>
      <c r="C227" s="14">
        <f t="shared" si="164"/>
        <v>0</v>
      </c>
      <c r="D227" s="44"/>
      <c r="E227" s="44"/>
      <c r="F227" s="44"/>
    </row>
    <row r="228" spans="1:6">
      <c r="A228" s="120" t="s">
        <v>21</v>
      </c>
      <c r="B228" s="120"/>
      <c r="C228" s="15">
        <f>VLOOKUP(A227,'Orçamento sintético modelo'!$A$5:$I$172,9,FALSE)</f>
        <v>0</v>
      </c>
      <c r="D228" s="43">
        <f>$C228*D227</f>
        <v>0</v>
      </c>
      <c r="E228" s="43">
        <f t="shared" ref="E228" si="185">$C228*E227</f>
        <v>0</v>
      </c>
      <c r="F228" s="43">
        <f t="shared" ref="F228" si="186">$C228*F227</f>
        <v>0</v>
      </c>
    </row>
    <row r="229" spans="1:6">
      <c r="A229" s="119" t="s">
        <v>455</v>
      </c>
      <c r="B229" s="119" t="s">
        <v>123</v>
      </c>
      <c r="C229" s="14">
        <f t="shared" si="164"/>
        <v>0</v>
      </c>
      <c r="D229" s="44"/>
      <c r="E229" s="44"/>
      <c r="F229" s="44"/>
    </row>
    <row r="230" spans="1:6">
      <c r="A230" s="120" t="s">
        <v>21</v>
      </c>
      <c r="B230" s="120"/>
      <c r="C230" s="15">
        <f>VLOOKUP(A229,'Orçamento sintético modelo'!$A$5:$I$172,9,FALSE)</f>
        <v>0</v>
      </c>
      <c r="D230" s="43">
        <f>$C230*D229</f>
        <v>0</v>
      </c>
      <c r="E230" s="43">
        <f t="shared" ref="E230" si="187">$C230*E229</f>
        <v>0</v>
      </c>
      <c r="F230" s="43">
        <f t="shared" ref="F230" si="188">$C230*F229</f>
        <v>0</v>
      </c>
    </row>
    <row r="231" spans="1:6">
      <c r="A231" s="119" t="s">
        <v>456</v>
      </c>
      <c r="B231" s="119" t="s">
        <v>124</v>
      </c>
      <c r="C231" s="14">
        <f t="shared" si="164"/>
        <v>0</v>
      </c>
      <c r="D231" s="44"/>
      <c r="E231" s="44"/>
      <c r="F231" s="44"/>
    </row>
    <row r="232" spans="1:6">
      <c r="A232" s="120" t="s">
        <v>21</v>
      </c>
      <c r="B232" s="120"/>
      <c r="C232" s="15">
        <f>VLOOKUP(A231,'Orçamento sintético modelo'!$A$5:$I$172,9,FALSE)</f>
        <v>0</v>
      </c>
      <c r="D232" s="43">
        <f>$C232*D231</f>
        <v>0</v>
      </c>
      <c r="E232" s="43">
        <f t="shared" ref="E232" si="189">$C232*E231</f>
        <v>0</v>
      </c>
      <c r="F232" s="43">
        <f t="shared" ref="F232" si="190">$C232*F231</f>
        <v>0</v>
      </c>
    </row>
    <row r="233" spans="1:6">
      <c r="A233" s="119" t="s">
        <v>457</v>
      </c>
      <c r="B233" s="119" t="s">
        <v>125</v>
      </c>
      <c r="C233" s="14">
        <f t="shared" si="164"/>
        <v>0</v>
      </c>
      <c r="D233" s="44"/>
      <c r="E233" s="44"/>
      <c r="F233" s="44"/>
    </row>
    <row r="234" spans="1:6">
      <c r="A234" s="120" t="s">
        <v>21</v>
      </c>
      <c r="B234" s="120"/>
      <c r="C234" s="15">
        <f>VLOOKUP(A233,'Orçamento sintético modelo'!$A$5:$I$172,9,FALSE)</f>
        <v>0</v>
      </c>
      <c r="D234" s="43">
        <f>$C234*D233</f>
        <v>0</v>
      </c>
      <c r="E234" s="43">
        <f t="shared" ref="E234" si="191">$C234*E233</f>
        <v>0</v>
      </c>
      <c r="F234" s="43">
        <f t="shared" ref="F234" si="192">$C234*F233</f>
        <v>0</v>
      </c>
    </row>
    <row r="235" spans="1:6">
      <c r="A235" s="119" t="s">
        <v>458</v>
      </c>
      <c r="B235" s="119" t="s">
        <v>126</v>
      </c>
      <c r="C235" s="14">
        <f t="shared" si="164"/>
        <v>0</v>
      </c>
      <c r="D235" s="44"/>
      <c r="E235" s="44"/>
      <c r="F235" s="44"/>
    </row>
    <row r="236" spans="1:6">
      <c r="A236" s="120" t="s">
        <v>21</v>
      </c>
      <c r="B236" s="120"/>
      <c r="C236" s="15">
        <f>VLOOKUP(A235,'Orçamento sintético modelo'!$A$5:$I$172,9,FALSE)</f>
        <v>0</v>
      </c>
      <c r="D236" s="43">
        <f>$C236*D235</f>
        <v>0</v>
      </c>
      <c r="E236" s="43">
        <f t="shared" ref="E236" si="193">$C236*E235</f>
        <v>0</v>
      </c>
      <c r="F236" s="43">
        <f t="shared" ref="F236" si="194">$C236*F235</f>
        <v>0</v>
      </c>
    </row>
    <row r="237" spans="1:6">
      <c r="A237" s="119" t="s">
        <v>459</v>
      </c>
      <c r="B237" s="119" t="s">
        <v>127</v>
      </c>
      <c r="C237" s="14">
        <f t="shared" si="164"/>
        <v>0</v>
      </c>
      <c r="D237" s="44"/>
      <c r="E237" s="44"/>
      <c r="F237" s="44"/>
    </row>
    <row r="238" spans="1:6">
      <c r="A238" s="120" t="s">
        <v>21</v>
      </c>
      <c r="B238" s="120"/>
      <c r="C238" s="15">
        <f>VLOOKUP(A237,'Orçamento sintético modelo'!$A$5:$I$172,9,FALSE)</f>
        <v>0</v>
      </c>
      <c r="D238" s="43">
        <f>$C238*D237</f>
        <v>0</v>
      </c>
      <c r="E238" s="43">
        <f t="shared" ref="E238" si="195">$C238*E237</f>
        <v>0</v>
      </c>
      <c r="F238" s="43">
        <f t="shared" ref="F238" si="196">$C238*F237</f>
        <v>0</v>
      </c>
    </row>
    <row r="239" spans="1:6">
      <c r="A239" s="119" t="s">
        <v>460</v>
      </c>
      <c r="B239" s="119" t="s">
        <v>128</v>
      </c>
      <c r="C239" s="14">
        <f t="shared" si="164"/>
        <v>0</v>
      </c>
      <c r="D239" s="44"/>
      <c r="E239" s="44"/>
      <c r="F239" s="44"/>
    </row>
    <row r="240" spans="1:6">
      <c r="A240" s="120" t="s">
        <v>21</v>
      </c>
      <c r="B240" s="120"/>
      <c r="C240" s="15">
        <f>VLOOKUP(A239,'Orçamento sintético modelo'!$A$5:$I$172,9,FALSE)</f>
        <v>0</v>
      </c>
      <c r="D240" s="43">
        <f>$C240*D239</f>
        <v>0</v>
      </c>
      <c r="E240" s="43">
        <f t="shared" ref="E240" si="197">$C240*E239</f>
        <v>0</v>
      </c>
      <c r="F240" s="43">
        <f t="shared" ref="F240" si="198">$C240*F239</f>
        <v>0</v>
      </c>
    </row>
    <row r="241" spans="1:6">
      <c r="A241" s="121" t="s">
        <v>461</v>
      </c>
      <c r="B241" s="121" t="s">
        <v>129</v>
      </c>
      <c r="C241" s="11"/>
      <c r="D241" s="11"/>
      <c r="E241" s="11"/>
      <c r="F241" s="11"/>
    </row>
    <row r="242" spans="1:6">
      <c r="A242" s="122" t="s">
        <v>21</v>
      </c>
      <c r="B242" s="122"/>
      <c r="C242" s="12"/>
      <c r="D242" s="16"/>
      <c r="E242" s="16"/>
      <c r="F242" s="16"/>
    </row>
    <row r="243" spans="1:6">
      <c r="A243" s="119" t="s">
        <v>462</v>
      </c>
      <c r="B243" s="119" t="s">
        <v>130</v>
      </c>
      <c r="C243" s="14">
        <f t="shared" ref="C243:C247" si="199">SUM(D243:F243)</f>
        <v>0</v>
      </c>
      <c r="D243" s="44"/>
      <c r="E243" s="44"/>
      <c r="F243" s="44"/>
    </row>
    <row r="244" spans="1:6">
      <c r="A244" s="120" t="s">
        <v>21</v>
      </c>
      <c r="B244" s="120"/>
      <c r="C244" s="15">
        <f>VLOOKUP(A243,'Orçamento sintético modelo'!$A$5:$I$172,9,FALSE)</f>
        <v>0</v>
      </c>
      <c r="D244" s="43">
        <f>$C244*D243</f>
        <v>0</v>
      </c>
      <c r="E244" s="43">
        <f t="shared" ref="E244" si="200">$C244*E243</f>
        <v>0</v>
      </c>
      <c r="F244" s="43">
        <f t="shared" ref="F244" si="201">$C244*F243</f>
        <v>0</v>
      </c>
    </row>
    <row r="245" spans="1:6">
      <c r="A245" s="119" t="s">
        <v>463</v>
      </c>
      <c r="B245" s="119" t="s">
        <v>131</v>
      </c>
      <c r="C245" s="14">
        <f t="shared" si="199"/>
        <v>0</v>
      </c>
      <c r="D245" s="44"/>
      <c r="E245" s="44"/>
      <c r="F245" s="44"/>
    </row>
    <row r="246" spans="1:6">
      <c r="A246" s="120" t="s">
        <v>21</v>
      </c>
      <c r="B246" s="120"/>
      <c r="C246" s="15">
        <f>VLOOKUP(A245,'Orçamento sintético modelo'!$A$5:$I$172,9,FALSE)</f>
        <v>0</v>
      </c>
      <c r="D246" s="43">
        <f>$C246*D245</f>
        <v>0</v>
      </c>
      <c r="E246" s="43">
        <f t="shared" ref="E246" si="202">$C246*E245</f>
        <v>0</v>
      </c>
      <c r="F246" s="43">
        <f t="shared" ref="F246" si="203">$C246*F245</f>
        <v>0</v>
      </c>
    </row>
    <row r="247" spans="1:6">
      <c r="A247" s="119" t="s">
        <v>464</v>
      </c>
      <c r="B247" s="119" t="s">
        <v>132</v>
      </c>
      <c r="C247" s="14">
        <f t="shared" si="199"/>
        <v>0</v>
      </c>
      <c r="D247" s="44"/>
      <c r="E247" s="44"/>
      <c r="F247" s="44"/>
    </row>
    <row r="248" spans="1:6">
      <c r="A248" s="120" t="s">
        <v>21</v>
      </c>
      <c r="B248" s="120"/>
      <c r="C248" s="15">
        <f>VLOOKUP(A247,'Orçamento sintético modelo'!$A$5:$I$172,9,FALSE)</f>
        <v>0</v>
      </c>
      <c r="D248" s="43">
        <f>$C248*D247</f>
        <v>0</v>
      </c>
      <c r="E248" s="43">
        <f t="shared" ref="E248" si="204">$C248*E247</f>
        <v>0</v>
      </c>
      <c r="F248" s="43">
        <f t="shared" ref="F248" si="205">$C248*F247</f>
        <v>0</v>
      </c>
    </row>
    <row r="249" spans="1:6">
      <c r="A249" s="121" t="s">
        <v>465</v>
      </c>
      <c r="B249" s="121" t="s">
        <v>133</v>
      </c>
      <c r="C249" s="11" t="e">
        <f>SUM(D249:F249)</f>
        <v>#DIV/0!</v>
      </c>
      <c r="D249" s="17" t="e">
        <f>D250/$C250</f>
        <v>#DIV/0!</v>
      </c>
      <c r="E249" s="17" t="e">
        <f t="shared" ref="E249" si="206">E250/$C250</f>
        <v>#DIV/0!</v>
      </c>
      <c r="F249" s="17" t="e">
        <f t="shared" ref="F249" si="207">F250/$C250</f>
        <v>#DIV/0!</v>
      </c>
    </row>
    <row r="250" spans="1:6">
      <c r="A250" s="122" t="s">
        <v>21</v>
      </c>
      <c r="B250" s="122"/>
      <c r="C250" s="12">
        <f>VLOOKUP(A249,'Orçamento sintético modelo'!$A$5:$I$172,9,FALSE)</f>
        <v>0</v>
      </c>
      <c r="D250" s="16">
        <f>D254+D256+D258+D260+D262+D264+D268+D270+D272+D274+D276+D278+D280+D282+D284+D288+D290+D294+D296+D298+D300+D302+D304+D306+D308</f>
        <v>0</v>
      </c>
      <c r="E250" s="16">
        <f t="shared" ref="E250:F250" si="208">E254+E256+E258+E260+E262+E264+E268+E270+E272+E274+E276+E278+E280+E282+E284+E288+E290+E294+E296+E298+E300+E302+E304+E306+E308</f>
        <v>0</v>
      </c>
      <c r="F250" s="16">
        <f t="shared" si="208"/>
        <v>0</v>
      </c>
    </row>
    <row r="251" spans="1:6">
      <c r="A251" s="121" t="s">
        <v>466</v>
      </c>
      <c r="B251" s="121" t="s">
        <v>134</v>
      </c>
      <c r="C251" s="11"/>
      <c r="D251" s="11"/>
      <c r="E251" s="11"/>
      <c r="F251" s="11"/>
    </row>
    <row r="252" spans="1:6">
      <c r="A252" s="122" t="s">
        <v>21</v>
      </c>
      <c r="B252" s="122"/>
      <c r="C252" s="12"/>
      <c r="D252" s="16"/>
      <c r="E252" s="16"/>
      <c r="F252" s="16"/>
    </row>
    <row r="253" spans="1:6">
      <c r="A253" s="119" t="s">
        <v>467</v>
      </c>
      <c r="B253" s="119" t="s">
        <v>135</v>
      </c>
      <c r="C253" s="14">
        <f t="shared" ref="C253:C263" si="209">SUM(D253:F253)</f>
        <v>0</v>
      </c>
      <c r="D253" s="44"/>
      <c r="E253" s="44"/>
      <c r="F253" s="44"/>
    </row>
    <row r="254" spans="1:6">
      <c r="A254" s="120" t="s">
        <v>21</v>
      </c>
      <c r="B254" s="120"/>
      <c r="C254" s="15">
        <f>VLOOKUP(A253,'Orçamento sintético modelo'!$A$5:$I$172,9,FALSE)</f>
        <v>0</v>
      </c>
      <c r="D254" s="43">
        <f>$C254*D253</f>
        <v>0</v>
      </c>
      <c r="E254" s="43">
        <f t="shared" ref="E254" si="210">$C254*E253</f>
        <v>0</v>
      </c>
      <c r="F254" s="43">
        <f t="shared" ref="F254" si="211">$C254*F253</f>
        <v>0</v>
      </c>
    </row>
    <row r="255" spans="1:6">
      <c r="A255" s="119" t="s">
        <v>468</v>
      </c>
      <c r="B255" s="119" t="s">
        <v>136</v>
      </c>
      <c r="C255" s="14">
        <f t="shared" si="209"/>
        <v>0</v>
      </c>
      <c r="D255" s="44"/>
      <c r="E255" s="44"/>
      <c r="F255" s="44"/>
    </row>
    <row r="256" spans="1:6">
      <c r="A256" s="120" t="s">
        <v>21</v>
      </c>
      <c r="B256" s="120"/>
      <c r="C256" s="15">
        <f>VLOOKUP(A255,'Orçamento sintético modelo'!$A$5:$I$172,9,FALSE)</f>
        <v>0</v>
      </c>
      <c r="D256" s="43">
        <f>$C256*D255</f>
        <v>0</v>
      </c>
      <c r="E256" s="43">
        <f t="shared" ref="E256" si="212">$C256*E255</f>
        <v>0</v>
      </c>
      <c r="F256" s="43">
        <f t="shared" ref="F256" si="213">$C256*F255</f>
        <v>0</v>
      </c>
    </row>
    <row r="257" spans="1:6">
      <c r="A257" s="119" t="s">
        <v>469</v>
      </c>
      <c r="B257" s="119" t="s">
        <v>137</v>
      </c>
      <c r="C257" s="14">
        <f t="shared" si="209"/>
        <v>0</v>
      </c>
      <c r="D257" s="44"/>
      <c r="E257" s="44"/>
      <c r="F257" s="44"/>
    </row>
    <row r="258" spans="1:6">
      <c r="A258" s="120" t="s">
        <v>21</v>
      </c>
      <c r="B258" s="120"/>
      <c r="C258" s="15">
        <f>VLOOKUP(A257,'Orçamento sintético modelo'!$A$5:$I$172,9,FALSE)</f>
        <v>0</v>
      </c>
      <c r="D258" s="43">
        <f>$C258*D257</f>
        <v>0</v>
      </c>
      <c r="E258" s="43">
        <f t="shared" ref="E258" si="214">$C258*E257</f>
        <v>0</v>
      </c>
      <c r="F258" s="43">
        <f t="shared" ref="F258" si="215">$C258*F257</f>
        <v>0</v>
      </c>
    </row>
    <row r="259" spans="1:6">
      <c r="A259" s="119" t="s">
        <v>470</v>
      </c>
      <c r="B259" s="119" t="s">
        <v>138</v>
      </c>
      <c r="C259" s="14">
        <f t="shared" si="209"/>
        <v>0</v>
      </c>
      <c r="D259" s="44"/>
      <c r="E259" s="44"/>
      <c r="F259" s="44"/>
    </row>
    <row r="260" spans="1:6">
      <c r="A260" s="120" t="s">
        <v>21</v>
      </c>
      <c r="B260" s="120"/>
      <c r="C260" s="15">
        <f>VLOOKUP(A259,'Orçamento sintético modelo'!$A$5:$I$172,9,FALSE)</f>
        <v>0</v>
      </c>
      <c r="D260" s="43">
        <f>$C260*D259</f>
        <v>0</v>
      </c>
      <c r="E260" s="43">
        <f t="shared" ref="E260" si="216">$C260*E259</f>
        <v>0</v>
      </c>
      <c r="F260" s="43">
        <f t="shared" ref="F260" si="217">$C260*F259</f>
        <v>0</v>
      </c>
    </row>
    <row r="261" spans="1:6">
      <c r="A261" s="119" t="s">
        <v>471</v>
      </c>
      <c r="B261" s="119" t="s">
        <v>139</v>
      </c>
      <c r="C261" s="14">
        <f t="shared" si="209"/>
        <v>0</v>
      </c>
      <c r="D261" s="44"/>
      <c r="E261" s="44"/>
      <c r="F261" s="44"/>
    </row>
    <row r="262" spans="1:6">
      <c r="A262" s="120" t="s">
        <v>21</v>
      </c>
      <c r="B262" s="120"/>
      <c r="C262" s="15">
        <f>VLOOKUP(A261,'Orçamento sintético modelo'!$A$5:$I$172,9,FALSE)</f>
        <v>0</v>
      </c>
      <c r="D262" s="43">
        <f>$C262*D261</f>
        <v>0</v>
      </c>
      <c r="E262" s="43">
        <f t="shared" ref="E262" si="218">$C262*E261</f>
        <v>0</v>
      </c>
      <c r="F262" s="43">
        <f t="shared" ref="F262" si="219">$C262*F261</f>
        <v>0</v>
      </c>
    </row>
    <row r="263" spans="1:6">
      <c r="A263" s="119" t="s">
        <v>472</v>
      </c>
      <c r="B263" s="119" t="s">
        <v>140</v>
      </c>
      <c r="C263" s="14">
        <f t="shared" si="209"/>
        <v>0</v>
      </c>
      <c r="D263" s="44"/>
      <c r="E263" s="44"/>
      <c r="F263" s="44"/>
    </row>
    <row r="264" spans="1:6">
      <c r="A264" s="120" t="s">
        <v>21</v>
      </c>
      <c r="B264" s="120"/>
      <c r="C264" s="15">
        <f>VLOOKUP(A263,'Orçamento sintético modelo'!$A$5:$I$172,9,FALSE)</f>
        <v>0</v>
      </c>
      <c r="D264" s="43">
        <f>$C264*D263</f>
        <v>0</v>
      </c>
      <c r="E264" s="43">
        <f t="shared" ref="E264" si="220">$C264*E263</f>
        <v>0</v>
      </c>
      <c r="F264" s="43">
        <f t="shared" ref="F264" si="221">$C264*F263</f>
        <v>0</v>
      </c>
    </row>
    <row r="265" spans="1:6">
      <c r="A265" s="121" t="s">
        <v>473</v>
      </c>
      <c r="B265" s="121" t="s">
        <v>141</v>
      </c>
      <c r="C265" s="11"/>
      <c r="D265" s="11"/>
      <c r="E265" s="11"/>
      <c r="F265" s="11"/>
    </row>
    <row r="266" spans="1:6">
      <c r="A266" s="122" t="s">
        <v>21</v>
      </c>
      <c r="B266" s="122"/>
      <c r="C266" s="12"/>
      <c r="D266" s="16"/>
      <c r="E266" s="16"/>
      <c r="F266" s="16"/>
    </row>
    <row r="267" spans="1:6">
      <c r="A267" s="119" t="s">
        <v>474</v>
      </c>
      <c r="B267" s="119" t="s">
        <v>142</v>
      </c>
      <c r="C267" s="14">
        <f t="shared" ref="C267:C283" si="222">SUM(D267:F267)</f>
        <v>0</v>
      </c>
      <c r="D267" s="44"/>
      <c r="E267" s="44"/>
      <c r="F267" s="44"/>
    </row>
    <row r="268" spans="1:6">
      <c r="A268" s="120" t="s">
        <v>21</v>
      </c>
      <c r="B268" s="120"/>
      <c r="C268" s="15">
        <f>VLOOKUP(A267,'Orçamento sintético modelo'!$A$5:$I$172,9,FALSE)</f>
        <v>0</v>
      </c>
      <c r="D268" s="43">
        <f>$C268*D267</f>
        <v>0</v>
      </c>
      <c r="E268" s="43">
        <f t="shared" ref="E268" si="223">$C268*E267</f>
        <v>0</v>
      </c>
      <c r="F268" s="43">
        <f t="shared" ref="F268" si="224">$C268*F267</f>
        <v>0</v>
      </c>
    </row>
    <row r="269" spans="1:6">
      <c r="A269" s="119" t="s">
        <v>475</v>
      </c>
      <c r="B269" s="119" t="s">
        <v>143</v>
      </c>
      <c r="C269" s="14">
        <f t="shared" si="222"/>
        <v>0</v>
      </c>
      <c r="D269" s="44"/>
      <c r="E269" s="44"/>
      <c r="F269" s="44"/>
    </row>
    <row r="270" spans="1:6">
      <c r="A270" s="120" t="s">
        <v>21</v>
      </c>
      <c r="B270" s="120"/>
      <c r="C270" s="15">
        <f>VLOOKUP(A269,'Orçamento sintético modelo'!$A$5:$I$172,9,FALSE)</f>
        <v>0</v>
      </c>
      <c r="D270" s="43">
        <f>$C270*D269</f>
        <v>0</v>
      </c>
      <c r="E270" s="43">
        <f t="shared" ref="E270" si="225">$C270*E269</f>
        <v>0</v>
      </c>
      <c r="F270" s="43">
        <f t="shared" ref="F270" si="226">$C270*F269</f>
        <v>0</v>
      </c>
    </row>
    <row r="271" spans="1:6">
      <c r="A271" s="119" t="s">
        <v>476</v>
      </c>
      <c r="B271" s="119" t="s">
        <v>144</v>
      </c>
      <c r="C271" s="14">
        <f t="shared" si="222"/>
        <v>0</v>
      </c>
      <c r="D271" s="44"/>
      <c r="E271" s="44"/>
      <c r="F271" s="44"/>
    </row>
    <row r="272" spans="1:6">
      <c r="A272" s="120" t="s">
        <v>21</v>
      </c>
      <c r="B272" s="120"/>
      <c r="C272" s="15">
        <f>VLOOKUP(A271,'Orçamento sintético modelo'!$A$5:$I$172,9,FALSE)</f>
        <v>0</v>
      </c>
      <c r="D272" s="43">
        <f>$C272*D271</f>
        <v>0</v>
      </c>
      <c r="E272" s="43">
        <f t="shared" ref="E272" si="227">$C272*E271</f>
        <v>0</v>
      </c>
      <c r="F272" s="43">
        <f t="shared" ref="F272" si="228">$C272*F271</f>
        <v>0</v>
      </c>
    </row>
    <row r="273" spans="1:6">
      <c r="A273" s="119" t="s">
        <v>477</v>
      </c>
      <c r="B273" s="119" t="s">
        <v>145</v>
      </c>
      <c r="C273" s="14">
        <f t="shared" si="222"/>
        <v>0</v>
      </c>
      <c r="D273" s="44"/>
      <c r="E273" s="44"/>
      <c r="F273" s="44"/>
    </row>
    <row r="274" spans="1:6">
      <c r="A274" s="120" t="s">
        <v>21</v>
      </c>
      <c r="B274" s="120"/>
      <c r="C274" s="15">
        <f>VLOOKUP(A273,'Orçamento sintético modelo'!$A$5:$I$172,9,FALSE)</f>
        <v>0</v>
      </c>
      <c r="D274" s="43">
        <f>$C274*D273</f>
        <v>0</v>
      </c>
      <c r="E274" s="43">
        <f t="shared" ref="E274" si="229">$C274*E273</f>
        <v>0</v>
      </c>
      <c r="F274" s="43">
        <f t="shared" ref="F274" si="230">$C274*F273</f>
        <v>0</v>
      </c>
    </row>
    <row r="275" spans="1:6">
      <c r="A275" s="119" t="s">
        <v>478</v>
      </c>
      <c r="B275" s="119" t="s">
        <v>146</v>
      </c>
      <c r="C275" s="14">
        <f t="shared" si="222"/>
        <v>0</v>
      </c>
      <c r="D275" s="44"/>
      <c r="E275" s="44"/>
      <c r="F275" s="44"/>
    </row>
    <row r="276" spans="1:6">
      <c r="A276" s="120" t="s">
        <v>21</v>
      </c>
      <c r="B276" s="120"/>
      <c r="C276" s="15">
        <f>VLOOKUP(A275,'Orçamento sintético modelo'!$A$5:$I$172,9,FALSE)</f>
        <v>0</v>
      </c>
      <c r="D276" s="43">
        <f>$C276*D275</f>
        <v>0</v>
      </c>
      <c r="E276" s="43">
        <f t="shared" ref="E276" si="231">$C276*E275</f>
        <v>0</v>
      </c>
      <c r="F276" s="43">
        <f t="shared" ref="F276" si="232">$C276*F275</f>
        <v>0</v>
      </c>
    </row>
    <row r="277" spans="1:6">
      <c r="A277" s="119" t="s">
        <v>479</v>
      </c>
      <c r="B277" s="119" t="s">
        <v>147</v>
      </c>
      <c r="C277" s="14">
        <f t="shared" si="222"/>
        <v>0</v>
      </c>
      <c r="D277" s="44"/>
      <c r="E277" s="44"/>
      <c r="F277" s="44"/>
    </row>
    <row r="278" spans="1:6">
      <c r="A278" s="120" t="s">
        <v>21</v>
      </c>
      <c r="B278" s="120"/>
      <c r="C278" s="15">
        <f>VLOOKUP(A277,'Orçamento sintético modelo'!$A$5:$I$172,9,FALSE)</f>
        <v>0</v>
      </c>
      <c r="D278" s="43">
        <f>$C278*D277</f>
        <v>0</v>
      </c>
      <c r="E278" s="43">
        <f t="shared" ref="E278" si="233">$C278*E277</f>
        <v>0</v>
      </c>
      <c r="F278" s="43">
        <f t="shared" ref="F278" si="234">$C278*F277</f>
        <v>0</v>
      </c>
    </row>
    <row r="279" spans="1:6">
      <c r="A279" s="119" t="s">
        <v>480</v>
      </c>
      <c r="B279" s="119" t="s">
        <v>148</v>
      </c>
      <c r="C279" s="14">
        <f t="shared" si="222"/>
        <v>0</v>
      </c>
      <c r="D279" s="44"/>
      <c r="E279" s="44"/>
      <c r="F279" s="44"/>
    </row>
    <row r="280" spans="1:6">
      <c r="A280" s="120" t="s">
        <v>21</v>
      </c>
      <c r="B280" s="120"/>
      <c r="C280" s="15">
        <f>VLOOKUP(A279,'Orçamento sintético modelo'!$A$5:$I$172,9,FALSE)</f>
        <v>0</v>
      </c>
      <c r="D280" s="43">
        <f>$C280*D279</f>
        <v>0</v>
      </c>
      <c r="E280" s="43">
        <f t="shared" ref="E280" si="235">$C280*E279</f>
        <v>0</v>
      </c>
      <c r="F280" s="43">
        <f t="shared" ref="F280" si="236">$C280*F279</f>
        <v>0</v>
      </c>
    </row>
    <row r="281" spans="1:6">
      <c r="A281" s="119" t="s">
        <v>481</v>
      </c>
      <c r="B281" s="119" t="s">
        <v>149</v>
      </c>
      <c r="C281" s="14">
        <f t="shared" si="222"/>
        <v>0</v>
      </c>
      <c r="D281" s="44"/>
      <c r="E281" s="44"/>
      <c r="F281" s="44"/>
    </row>
    <row r="282" spans="1:6">
      <c r="A282" s="120" t="s">
        <v>21</v>
      </c>
      <c r="B282" s="120"/>
      <c r="C282" s="15">
        <f>VLOOKUP(A281,'Orçamento sintético modelo'!$A$5:$I$172,9,FALSE)</f>
        <v>0</v>
      </c>
      <c r="D282" s="43">
        <f>$C282*D281</f>
        <v>0</v>
      </c>
      <c r="E282" s="43">
        <f t="shared" ref="E282" si="237">$C282*E281</f>
        <v>0</v>
      </c>
      <c r="F282" s="43">
        <f t="shared" ref="F282" si="238">$C282*F281</f>
        <v>0</v>
      </c>
    </row>
    <row r="283" spans="1:6">
      <c r="A283" s="119" t="s">
        <v>482</v>
      </c>
      <c r="B283" s="119" t="s">
        <v>150</v>
      </c>
      <c r="C283" s="14">
        <f t="shared" si="222"/>
        <v>0</v>
      </c>
      <c r="D283" s="44"/>
      <c r="E283" s="44"/>
      <c r="F283" s="44"/>
    </row>
    <row r="284" spans="1:6">
      <c r="A284" s="120" t="s">
        <v>21</v>
      </c>
      <c r="B284" s="120"/>
      <c r="C284" s="15">
        <f>VLOOKUP(A283,'Orçamento sintético modelo'!$A$5:$I$172,9,FALSE)</f>
        <v>0</v>
      </c>
      <c r="D284" s="43">
        <f>$C284*D283</f>
        <v>0</v>
      </c>
      <c r="E284" s="43">
        <f t="shared" ref="E284" si="239">$C284*E283</f>
        <v>0</v>
      </c>
      <c r="F284" s="43">
        <f t="shared" ref="F284" si="240">$C284*F283</f>
        <v>0</v>
      </c>
    </row>
    <row r="285" spans="1:6">
      <c r="A285" s="121" t="s">
        <v>483</v>
      </c>
      <c r="B285" s="121" t="s">
        <v>151</v>
      </c>
      <c r="C285" s="11"/>
      <c r="D285" s="11"/>
      <c r="E285" s="11"/>
      <c r="F285" s="11"/>
    </row>
    <row r="286" spans="1:6">
      <c r="A286" s="122" t="s">
        <v>21</v>
      </c>
      <c r="B286" s="122"/>
      <c r="C286" s="12"/>
      <c r="D286" s="16"/>
      <c r="E286" s="16"/>
      <c r="F286" s="16"/>
    </row>
    <row r="287" spans="1:6">
      <c r="A287" s="119" t="s">
        <v>484</v>
      </c>
      <c r="B287" s="119" t="s">
        <v>152</v>
      </c>
      <c r="C287" s="14">
        <f t="shared" ref="C287:C289" si="241">SUM(D287:F287)</f>
        <v>0</v>
      </c>
      <c r="D287" s="44"/>
      <c r="E287" s="44"/>
      <c r="F287" s="44"/>
    </row>
    <row r="288" spans="1:6">
      <c r="A288" s="120" t="s">
        <v>21</v>
      </c>
      <c r="B288" s="120"/>
      <c r="C288" s="15">
        <f>VLOOKUP(A287,'Orçamento sintético modelo'!$A$5:$I$172,9,FALSE)</f>
        <v>0</v>
      </c>
      <c r="D288" s="43">
        <f>$C288*D287</f>
        <v>0</v>
      </c>
      <c r="E288" s="43">
        <f t="shared" ref="E288" si="242">$C288*E287</f>
        <v>0</v>
      </c>
      <c r="F288" s="43">
        <f t="shared" ref="F288" si="243">$C288*F287</f>
        <v>0</v>
      </c>
    </row>
    <row r="289" spans="1:6">
      <c r="A289" s="119" t="s">
        <v>485</v>
      </c>
      <c r="B289" s="119" t="s">
        <v>153</v>
      </c>
      <c r="C289" s="14">
        <f t="shared" si="241"/>
        <v>0</v>
      </c>
      <c r="D289" s="44"/>
      <c r="E289" s="44"/>
      <c r="F289" s="44"/>
    </row>
    <row r="290" spans="1:6">
      <c r="A290" s="120" t="s">
        <v>21</v>
      </c>
      <c r="B290" s="120"/>
      <c r="C290" s="15">
        <f>VLOOKUP(A289,'Orçamento sintético modelo'!$A$5:$I$172,9,FALSE)</f>
        <v>0</v>
      </c>
      <c r="D290" s="43">
        <f>$C290*D289</f>
        <v>0</v>
      </c>
      <c r="E290" s="43">
        <f t="shared" ref="E290" si="244">$C290*E289</f>
        <v>0</v>
      </c>
      <c r="F290" s="43">
        <f t="shared" ref="F290" si="245">$C290*F289</f>
        <v>0</v>
      </c>
    </row>
    <row r="291" spans="1:6">
      <c r="A291" s="121" t="s">
        <v>486</v>
      </c>
      <c r="B291" s="121" t="s">
        <v>154</v>
      </c>
      <c r="C291" s="11"/>
      <c r="D291" s="11"/>
      <c r="E291" s="11"/>
      <c r="F291" s="11"/>
    </row>
    <row r="292" spans="1:6">
      <c r="A292" s="122" t="s">
        <v>21</v>
      </c>
      <c r="B292" s="122"/>
      <c r="C292" s="12"/>
      <c r="D292" s="16"/>
      <c r="E292" s="16"/>
      <c r="F292" s="16"/>
    </row>
    <row r="293" spans="1:6">
      <c r="A293" s="119" t="s">
        <v>487</v>
      </c>
      <c r="B293" s="119" t="s">
        <v>155</v>
      </c>
      <c r="C293" s="14">
        <f t="shared" ref="C293:C307" si="246">SUM(D293:F293)</f>
        <v>0</v>
      </c>
      <c r="D293" s="44"/>
      <c r="E293" s="44"/>
      <c r="F293" s="44"/>
    </row>
    <row r="294" spans="1:6">
      <c r="A294" s="120" t="s">
        <v>21</v>
      </c>
      <c r="B294" s="120"/>
      <c r="C294" s="15">
        <f>VLOOKUP(A293,'Orçamento sintético modelo'!$A$5:$I$172,9,FALSE)</f>
        <v>0</v>
      </c>
      <c r="D294" s="43">
        <f>$C294*D293</f>
        <v>0</v>
      </c>
      <c r="E294" s="43">
        <f t="shared" ref="E294" si="247">$C294*E293</f>
        <v>0</v>
      </c>
      <c r="F294" s="43">
        <f t="shared" ref="F294" si="248">$C294*F293</f>
        <v>0</v>
      </c>
    </row>
    <row r="295" spans="1:6">
      <c r="A295" s="119" t="s">
        <v>488</v>
      </c>
      <c r="B295" s="119" t="s">
        <v>156</v>
      </c>
      <c r="C295" s="14">
        <f t="shared" si="246"/>
        <v>0</v>
      </c>
      <c r="D295" s="44"/>
      <c r="E295" s="44"/>
      <c r="F295" s="44"/>
    </row>
    <row r="296" spans="1:6">
      <c r="A296" s="120" t="s">
        <v>21</v>
      </c>
      <c r="B296" s="120"/>
      <c r="C296" s="15">
        <f>VLOOKUP(A295,'Orçamento sintético modelo'!$A$5:$I$172,9,FALSE)</f>
        <v>0</v>
      </c>
      <c r="D296" s="43">
        <f>$C296*D295</f>
        <v>0</v>
      </c>
      <c r="E296" s="43">
        <f t="shared" ref="E296" si="249">$C296*E295</f>
        <v>0</v>
      </c>
      <c r="F296" s="43">
        <f t="shared" ref="F296" si="250">$C296*F295</f>
        <v>0</v>
      </c>
    </row>
    <row r="297" spans="1:6">
      <c r="A297" s="119" t="s">
        <v>489</v>
      </c>
      <c r="B297" s="119" t="s">
        <v>157</v>
      </c>
      <c r="C297" s="14">
        <f t="shared" si="246"/>
        <v>0</v>
      </c>
      <c r="D297" s="44"/>
      <c r="E297" s="44"/>
      <c r="F297" s="44"/>
    </row>
    <row r="298" spans="1:6">
      <c r="A298" s="120" t="s">
        <v>21</v>
      </c>
      <c r="B298" s="120"/>
      <c r="C298" s="15">
        <f>VLOOKUP(A297,'Orçamento sintético modelo'!$A$5:$I$172,9,FALSE)</f>
        <v>0</v>
      </c>
      <c r="D298" s="43">
        <f>$C298*D297</f>
        <v>0</v>
      </c>
      <c r="E298" s="43">
        <f t="shared" ref="E298" si="251">$C298*E297</f>
        <v>0</v>
      </c>
      <c r="F298" s="43">
        <f t="shared" ref="F298" si="252">$C298*F297</f>
        <v>0</v>
      </c>
    </row>
    <row r="299" spans="1:6">
      <c r="A299" s="119" t="s">
        <v>490</v>
      </c>
      <c r="B299" s="119" t="s">
        <v>158</v>
      </c>
      <c r="C299" s="14">
        <f t="shared" si="246"/>
        <v>0</v>
      </c>
      <c r="D299" s="44"/>
      <c r="E299" s="44"/>
      <c r="F299" s="44"/>
    </row>
    <row r="300" spans="1:6">
      <c r="A300" s="120" t="s">
        <v>21</v>
      </c>
      <c r="B300" s="120"/>
      <c r="C300" s="15">
        <f>VLOOKUP(A299,'Orçamento sintético modelo'!$A$5:$I$172,9,FALSE)</f>
        <v>0</v>
      </c>
      <c r="D300" s="43">
        <f>$C300*D299</f>
        <v>0</v>
      </c>
      <c r="E300" s="43">
        <f t="shared" ref="E300" si="253">$C300*E299</f>
        <v>0</v>
      </c>
      <c r="F300" s="43">
        <f t="shared" ref="F300" si="254">$C300*F299</f>
        <v>0</v>
      </c>
    </row>
    <row r="301" spans="1:6">
      <c r="A301" s="119" t="s">
        <v>491</v>
      </c>
      <c r="B301" s="119" t="s">
        <v>159</v>
      </c>
      <c r="C301" s="14">
        <f t="shared" si="246"/>
        <v>0</v>
      </c>
      <c r="D301" s="44"/>
      <c r="E301" s="44"/>
      <c r="F301" s="44"/>
    </row>
    <row r="302" spans="1:6">
      <c r="A302" s="120" t="s">
        <v>21</v>
      </c>
      <c r="B302" s="120"/>
      <c r="C302" s="15">
        <f>VLOOKUP(A301,'Orçamento sintético modelo'!$A$5:$I$172,9,FALSE)</f>
        <v>0</v>
      </c>
      <c r="D302" s="43">
        <f>$C302*D301</f>
        <v>0</v>
      </c>
      <c r="E302" s="43">
        <f t="shared" ref="E302" si="255">$C302*E301</f>
        <v>0</v>
      </c>
      <c r="F302" s="43">
        <f t="shared" ref="F302" si="256">$C302*F301</f>
        <v>0</v>
      </c>
    </row>
    <row r="303" spans="1:6">
      <c r="A303" s="119" t="s">
        <v>492</v>
      </c>
      <c r="B303" s="119" t="s">
        <v>160</v>
      </c>
      <c r="C303" s="14">
        <f t="shared" si="246"/>
        <v>0</v>
      </c>
      <c r="D303" s="44"/>
      <c r="E303" s="44"/>
      <c r="F303" s="44"/>
    </row>
    <row r="304" spans="1:6">
      <c r="A304" s="120" t="s">
        <v>21</v>
      </c>
      <c r="B304" s="120"/>
      <c r="C304" s="15">
        <f>VLOOKUP(A303,'Orçamento sintético modelo'!$A$5:$I$172,9,FALSE)</f>
        <v>0</v>
      </c>
      <c r="D304" s="43">
        <f>$C304*D303</f>
        <v>0</v>
      </c>
      <c r="E304" s="43">
        <f t="shared" ref="E304" si="257">$C304*E303</f>
        <v>0</v>
      </c>
      <c r="F304" s="43">
        <f t="shared" ref="F304" si="258">$C304*F303</f>
        <v>0</v>
      </c>
    </row>
    <row r="305" spans="1:6">
      <c r="A305" s="119" t="s">
        <v>493</v>
      </c>
      <c r="B305" s="119" t="s">
        <v>161</v>
      </c>
      <c r="C305" s="14">
        <f t="shared" si="246"/>
        <v>0</v>
      </c>
      <c r="D305" s="44"/>
      <c r="E305" s="44"/>
      <c r="F305" s="44"/>
    </row>
    <row r="306" spans="1:6">
      <c r="A306" s="120" t="s">
        <v>21</v>
      </c>
      <c r="B306" s="120"/>
      <c r="C306" s="15">
        <f>VLOOKUP(A305,'Orçamento sintético modelo'!$A$5:$I$172,9,FALSE)</f>
        <v>0</v>
      </c>
      <c r="D306" s="43">
        <f>$C306*D305</f>
        <v>0</v>
      </c>
      <c r="E306" s="43">
        <f t="shared" ref="E306" si="259">$C306*E305</f>
        <v>0</v>
      </c>
      <c r="F306" s="43">
        <f t="shared" ref="F306" si="260">$C306*F305</f>
        <v>0</v>
      </c>
    </row>
    <row r="307" spans="1:6">
      <c r="A307" s="119" t="s">
        <v>494</v>
      </c>
      <c r="B307" s="119" t="s">
        <v>162</v>
      </c>
      <c r="C307" s="14">
        <f t="shared" si="246"/>
        <v>0</v>
      </c>
      <c r="D307" s="44"/>
      <c r="E307" s="44"/>
      <c r="F307" s="44"/>
    </row>
    <row r="308" spans="1:6">
      <c r="A308" s="120" t="s">
        <v>21</v>
      </c>
      <c r="B308" s="120"/>
      <c r="C308" s="15">
        <f>VLOOKUP(A307,'Orçamento sintético modelo'!$A$5:$I$172,9,FALSE)</f>
        <v>0</v>
      </c>
      <c r="D308" s="43">
        <f>$C308*D307</f>
        <v>0</v>
      </c>
      <c r="E308" s="43">
        <f t="shared" ref="E308" si="261">$C308*E307</f>
        <v>0</v>
      </c>
      <c r="F308" s="43">
        <f t="shared" ref="F308" si="262">$C308*F307</f>
        <v>0</v>
      </c>
    </row>
    <row r="309" spans="1:6">
      <c r="A309" s="121" t="s">
        <v>495</v>
      </c>
      <c r="B309" s="121" t="s">
        <v>163</v>
      </c>
      <c r="C309" s="11" t="e">
        <f>SUM(D309:F309)</f>
        <v>#DIV/0!</v>
      </c>
      <c r="D309" s="17" t="e">
        <f>D310/$C310</f>
        <v>#DIV/0!</v>
      </c>
      <c r="E309" s="17" t="e">
        <f t="shared" ref="E309" si="263">E310/$C310</f>
        <v>#DIV/0!</v>
      </c>
      <c r="F309" s="17" t="e">
        <f t="shared" ref="F309" si="264">F310/$C310</f>
        <v>#DIV/0!</v>
      </c>
    </row>
    <row r="310" spans="1:6">
      <c r="A310" s="122" t="s">
        <v>21</v>
      </c>
      <c r="B310" s="122"/>
      <c r="C310" s="12">
        <f>VLOOKUP(A309,'Orçamento sintético modelo'!$A$5:$I$172,9,FALSE)</f>
        <v>0</v>
      </c>
      <c r="D310" s="16">
        <f>D312+D314+D316+D318+D320+D322+D324+D326</f>
        <v>0</v>
      </c>
      <c r="E310" s="16">
        <f t="shared" ref="E310:F310" si="265">E312+E314+E316+E318+E320+E322+E324+E326</f>
        <v>0</v>
      </c>
      <c r="F310" s="16">
        <f t="shared" si="265"/>
        <v>0</v>
      </c>
    </row>
    <row r="311" spans="1:6">
      <c r="A311" s="119" t="s">
        <v>496</v>
      </c>
      <c r="B311" s="119" t="s">
        <v>164</v>
      </c>
      <c r="C311" s="14">
        <f t="shared" ref="C311:C325" si="266">SUM(D311:F311)</f>
        <v>0</v>
      </c>
      <c r="D311" s="44"/>
      <c r="E311" s="44"/>
      <c r="F311" s="44"/>
    </row>
    <row r="312" spans="1:6">
      <c r="A312" s="120" t="s">
        <v>21</v>
      </c>
      <c r="B312" s="120"/>
      <c r="C312" s="15">
        <f>VLOOKUP(A311,'Orçamento sintético modelo'!$A$5:$I$172,9,FALSE)</f>
        <v>0</v>
      </c>
      <c r="D312" s="43">
        <f>$C312*D311</f>
        <v>0</v>
      </c>
      <c r="E312" s="43">
        <f t="shared" ref="E312" si="267">$C312*E311</f>
        <v>0</v>
      </c>
      <c r="F312" s="43">
        <f t="shared" ref="F312" si="268">$C312*F311</f>
        <v>0</v>
      </c>
    </row>
    <row r="313" spans="1:6">
      <c r="A313" s="119" t="s">
        <v>497</v>
      </c>
      <c r="B313" s="119" t="s">
        <v>165</v>
      </c>
      <c r="C313" s="14">
        <f t="shared" si="266"/>
        <v>0</v>
      </c>
      <c r="D313" s="44"/>
      <c r="E313" s="44"/>
      <c r="F313" s="44"/>
    </row>
    <row r="314" spans="1:6">
      <c r="A314" s="120" t="s">
        <v>21</v>
      </c>
      <c r="B314" s="120"/>
      <c r="C314" s="15">
        <f>VLOOKUP(A313,'Orçamento sintético modelo'!$A$5:$I$172,9,FALSE)</f>
        <v>0</v>
      </c>
      <c r="D314" s="43">
        <f>$C314*D313</f>
        <v>0</v>
      </c>
      <c r="E314" s="43">
        <f t="shared" ref="E314" si="269">$C314*E313</f>
        <v>0</v>
      </c>
      <c r="F314" s="43">
        <f t="shared" ref="F314" si="270">$C314*F313</f>
        <v>0</v>
      </c>
    </row>
    <row r="315" spans="1:6">
      <c r="A315" s="119" t="s">
        <v>498</v>
      </c>
      <c r="B315" s="119" t="s">
        <v>166</v>
      </c>
      <c r="C315" s="14">
        <f t="shared" si="266"/>
        <v>0</v>
      </c>
      <c r="D315" s="44"/>
      <c r="E315" s="44"/>
      <c r="F315" s="44"/>
    </row>
    <row r="316" spans="1:6">
      <c r="A316" s="120" t="s">
        <v>21</v>
      </c>
      <c r="B316" s="120"/>
      <c r="C316" s="15">
        <f>VLOOKUP(A315,'Orçamento sintético modelo'!$A$5:$I$172,9,FALSE)</f>
        <v>0</v>
      </c>
      <c r="D316" s="43">
        <f>$C316*D315</f>
        <v>0</v>
      </c>
      <c r="E316" s="43">
        <f t="shared" ref="E316" si="271">$C316*E315</f>
        <v>0</v>
      </c>
      <c r="F316" s="43">
        <f t="shared" ref="F316" si="272">$C316*F315</f>
        <v>0</v>
      </c>
    </row>
    <row r="317" spans="1:6">
      <c r="A317" s="119" t="s">
        <v>499</v>
      </c>
      <c r="B317" s="119" t="s">
        <v>167</v>
      </c>
      <c r="C317" s="14">
        <f t="shared" si="266"/>
        <v>0</v>
      </c>
      <c r="D317" s="44"/>
      <c r="E317" s="44"/>
      <c r="F317" s="44"/>
    </row>
    <row r="318" spans="1:6">
      <c r="A318" s="120" t="s">
        <v>21</v>
      </c>
      <c r="B318" s="120"/>
      <c r="C318" s="15">
        <f>VLOOKUP(A317,'Orçamento sintético modelo'!$A$5:$I$172,9,FALSE)</f>
        <v>0</v>
      </c>
      <c r="D318" s="43">
        <f>$C318*D317</f>
        <v>0</v>
      </c>
      <c r="E318" s="43">
        <f t="shared" ref="E318" si="273">$C318*E317</f>
        <v>0</v>
      </c>
      <c r="F318" s="43">
        <f t="shared" ref="F318" si="274">$C318*F317</f>
        <v>0</v>
      </c>
    </row>
    <row r="319" spans="1:6">
      <c r="A319" s="119" t="s">
        <v>500</v>
      </c>
      <c r="B319" s="119" t="s">
        <v>168</v>
      </c>
      <c r="C319" s="14">
        <f t="shared" si="266"/>
        <v>0</v>
      </c>
      <c r="D319" s="44"/>
      <c r="E319" s="44"/>
      <c r="F319" s="44"/>
    </row>
    <row r="320" spans="1:6">
      <c r="A320" s="120" t="s">
        <v>21</v>
      </c>
      <c r="B320" s="120"/>
      <c r="C320" s="15">
        <f>VLOOKUP(A319,'Orçamento sintético modelo'!$A$5:$I$172,9,FALSE)</f>
        <v>0</v>
      </c>
      <c r="D320" s="43">
        <f>$C320*D319</f>
        <v>0</v>
      </c>
      <c r="E320" s="43">
        <f t="shared" ref="E320" si="275">$C320*E319</f>
        <v>0</v>
      </c>
      <c r="F320" s="43">
        <f t="shared" ref="F320" si="276">$C320*F319</f>
        <v>0</v>
      </c>
    </row>
    <row r="321" spans="1:6">
      <c r="A321" s="119" t="s">
        <v>501</v>
      </c>
      <c r="B321" s="119" t="s">
        <v>169</v>
      </c>
      <c r="C321" s="14">
        <f t="shared" si="266"/>
        <v>0</v>
      </c>
      <c r="D321" s="44"/>
      <c r="E321" s="44"/>
      <c r="F321" s="44"/>
    </row>
    <row r="322" spans="1:6">
      <c r="A322" s="120" t="s">
        <v>21</v>
      </c>
      <c r="B322" s="120"/>
      <c r="C322" s="15">
        <f>VLOOKUP(A321,'Orçamento sintético modelo'!$A$5:$I$172,9,FALSE)</f>
        <v>0</v>
      </c>
      <c r="D322" s="43">
        <f>$C322*D321</f>
        <v>0</v>
      </c>
      <c r="E322" s="43">
        <f t="shared" ref="E322" si="277">$C322*E321</f>
        <v>0</v>
      </c>
      <c r="F322" s="43">
        <f t="shared" ref="F322" si="278">$C322*F321</f>
        <v>0</v>
      </c>
    </row>
    <row r="323" spans="1:6">
      <c r="A323" s="119" t="s">
        <v>502</v>
      </c>
      <c r="B323" s="119" t="s">
        <v>170</v>
      </c>
      <c r="C323" s="14">
        <f t="shared" si="266"/>
        <v>0</v>
      </c>
      <c r="D323" s="44"/>
      <c r="E323" s="44"/>
      <c r="F323" s="44"/>
    </row>
    <row r="324" spans="1:6">
      <c r="A324" s="120" t="s">
        <v>21</v>
      </c>
      <c r="B324" s="120"/>
      <c r="C324" s="15">
        <f>VLOOKUP(A323,'Orçamento sintético modelo'!$A$5:$I$172,9,FALSE)</f>
        <v>0</v>
      </c>
      <c r="D324" s="43">
        <f>$C324*D323</f>
        <v>0</v>
      </c>
      <c r="E324" s="43">
        <f t="shared" ref="E324" si="279">$C324*E323</f>
        <v>0</v>
      </c>
      <c r="F324" s="43">
        <f t="shared" ref="F324" si="280">$C324*F323</f>
        <v>0</v>
      </c>
    </row>
    <row r="325" spans="1:6">
      <c r="A325" s="119" t="s">
        <v>503</v>
      </c>
      <c r="B325" s="119" t="s">
        <v>171</v>
      </c>
      <c r="C325" s="14">
        <f t="shared" si="266"/>
        <v>0</v>
      </c>
      <c r="D325" s="44"/>
      <c r="E325" s="44"/>
      <c r="F325" s="44"/>
    </row>
    <row r="326" spans="1:6">
      <c r="A326" s="120" t="s">
        <v>21</v>
      </c>
      <c r="B326" s="120"/>
      <c r="C326" s="15">
        <f>VLOOKUP(A325,'Orçamento sintético modelo'!$A$5:$I$172,9,FALSE)</f>
        <v>0</v>
      </c>
      <c r="D326" s="43">
        <f>$C326*D325</f>
        <v>0</v>
      </c>
      <c r="E326" s="43">
        <f t="shared" ref="E326" si="281">$C326*E325</f>
        <v>0</v>
      </c>
      <c r="F326" s="43">
        <f t="shared" ref="F326" si="282">$C326*F325</f>
        <v>0</v>
      </c>
    </row>
    <row r="327" spans="1:6">
      <c r="A327" s="121" t="s">
        <v>504</v>
      </c>
      <c r="B327" s="121" t="s">
        <v>172</v>
      </c>
      <c r="C327" s="11" t="e">
        <f>SUM(D327:F327)</f>
        <v>#DIV/0!</v>
      </c>
      <c r="D327" s="17" t="e">
        <f>D328/$C328</f>
        <v>#DIV/0!</v>
      </c>
      <c r="E327" s="17" t="e">
        <f t="shared" ref="E327" si="283">E328/$C328</f>
        <v>#DIV/0!</v>
      </c>
      <c r="F327" s="17" t="e">
        <f t="shared" ref="F327" si="284">F328/$C328</f>
        <v>#DIV/0!</v>
      </c>
    </row>
    <row r="328" spans="1:6">
      <c r="A328" s="122" t="s">
        <v>21</v>
      </c>
      <c r="B328" s="122"/>
      <c r="C328" s="12">
        <f>VLOOKUP(A327,'Orçamento sintético modelo'!$A$5:$I$172,9,FALSE)</f>
        <v>0</v>
      </c>
      <c r="D328" s="16">
        <f>D330</f>
        <v>0</v>
      </c>
      <c r="E328" s="16">
        <f>E330</f>
        <v>0</v>
      </c>
      <c r="F328" s="16">
        <f>F330</f>
        <v>0</v>
      </c>
    </row>
    <row r="329" spans="1:6">
      <c r="A329" s="119" t="s">
        <v>505</v>
      </c>
      <c r="B329" s="119" t="s">
        <v>173</v>
      </c>
      <c r="C329" s="14">
        <f t="shared" ref="C329" si="285">SUM(D329:F329)</f>
        <v>0</v>
      </c>
      <c r="D329" s="44"/>
      <c r="E329" s="44"/>
      <c r="F329" s="44"/>
    </row>
    <row r="330" spans="1:6">
      <c r="A330" s="120" t="s">
        <v>21</v>
      </c>
      <c r="B330" s="120"/>
      <c r="C330" s="15">
        <f>VLOOKUP(A329,'Orçamento sintético modelo'!$A$5:$I$172,9,FALSE)</f>
        <v>0</v>
      </c>
      <c r="D330" s="43">
        <f>$C330*D329</f>
        <v>0</v>
      </c>
      <c r="E330" s="43">
        <f t="shared" ref="E330" si="286">$C330*E329</f>
        <v>0</v>
      </c>
      <c r="F330" s="43">
        <f t="shared" ref="F330" si="287">$C330*F329</f>
        <v>0</v>
      </c>
    </row>
    <row r="331" spans="1:6">
      <c r="A331" s="121" t="s">
        <v>506</v>
      </c>
      <c r="B331" s="121" t="s">
        <v>174</v>
      </c>
      <c r="C331" s="11" t="e">
        <f>SUM(D331:F331)</f>
        <v>#DIV/0!</v>
      </c>
      <c r="D331" s="17" t="e">
        <f>D332/$C332</f>
        <v>#DIV/0!</v>
      </c>
      <c r="E331" s="17" t="e">
        <f t="shared" ref="E331" si="288">E332/$C332</f>
        <v>#DIV/0!</v>
      </c>
      <c r="F331" s="17" t="e">
        <f t="shared" ref="F331" si="289">F332/$C332</f>
        <v>#DIV/0!</v>
      </c>
    </row>
    <row r="332" spans="1:6">
      <c r="A332" s="122" t="s">
        <v>21</v>
      </c>
      <c r="B332" s="122"/>
      <c r="C332" s="12">
        <f>VLOOKUP(A331,'Orçamento sintético modelo'!$A$5:$I$172,9,FALSE)</f>
        <v>0</v>
      </c>
      <c r="D332" s="16">
        <f>D334+D336+D338+D340</f>
        <v>0</v>
      </c>
      <c r="E332" s="16">
        <f t="shared" ref="E332:F332" si="290">E334+E336+E338+E340</f>
        <v>0</v>
      </c>
      <c r="F332" s="16">
        <f t="shared" si="290"/>
        <v>0</v>
      </c>
    </row>
    <row r="333" spans="1:6">
      <c r="A333" s="119" t="s">
        <v>507</v>
      </c>
      <c r="B333" s="119" t="s">
        <v>175</v>
      </c>
      <c r="C333" s="14">
        <f t="shared" ref="C333:C339" si="291">SUM(D333:F333)</f>
        <v>0</v>
      </c>
      <c r="D333" s="44"/>
      <c r="E333" s="44"/>
      <c r="F333" s="44"/>
    </row>
    <row r="334" spans="1:6">
      <c r="A334" s="120" t="s">
        <v>21</v>
      </c>
      <c r="B334" s="120"/>
      <c r="C334" s="15">
        <f>VLOOKUP(A333,'Orçamento sintético modelo'!$A$5:$I$172,9,FALSE)</f>
        <v>0</v>
      </c>
      <c r="D334" s="43">
        <f>$C334*D333</f>
        <v>0</v>
      </c>
      <c r="E334" s="43">
        <f t="shared" ref="E334" si="292">$C334*E333</f>
        <v>0</v>
      </c>
      <c r="F334" s="43">
        <f t="shared" ref="F334" si="293">$C334*F333</f>
        <v>0</v>
      </c>
    </row>
    <row r="335" spans="1:6">
      <c r="A335" s="119" t="s">
        <v>508</v>
      </c>
      <c r="B335" s="119" t="s">
        <v>176</v>
      </c>
      <c r="C335" s="14">
        <f t="shared" si="291"/>
        <v>0</v>
      </c>
      <c r="D335" s="44"/>
      <c r="E335" s="44"/>
      <c r="F335" s="44"/>
    </row>
    <row r="336" spans="1:6">
      <c r="A336" s="120" t="s">
        <v>21</v>
      </c>
      <c r="B336" s="120"/>
      <c r="C336" s="15">
        <f>VLOOKUP(A335,'Orçamento sintético modelo'!$A$5:$I$172,9,FALSE)</f>
        <v>0</v>
      </c>
      <c r="D336" s="43">
        <f>$C336*D335</f>
        <v>0</v>
      </c>
      <c r="E336" s="43">
        <f t="shared" ref="E336" si="294">$C336*E335</f>
        <v>0</v>
      </c>
      <c r="F336" s="43">
        <f t="shared" ref="F336" si="295">$C336*F335</f>
        <v>0</v>
      </c>
    </row>
    <row r="337" spans="1:7">
      <c r="A337" s="119" t="s">
        <v>509</v>
      </c>
      <c r="B337" s="119" t="s">
        <v>177</v>
      </c>
      <c r="C337" s="14">
        <f t="shared" si="291"/>
        <v>0</v>
      </c>
      <c r="D337" s="44"/>
      <c r="E337" s="44"/>
      <c r="F337" s="44"/>
    </row>
    <row r="338" spans="1:7">
      <c r="A338" s="120" t="s">
        <v>21</v>
      </c>
      <c r="B338" s="120"/>
      <c r="C338" s="15">
        <f>VLOOKUP(A337,'Orçamento sintético modelo'!$A$5:$I$172,9,FALSE)</f>
        <v>0</v>
      </c>
      <c r="D338" s="43">
        <f>$C338*D337</f>
        <v>0</v>
      </c>
      <c r="E338" s="43">
        <f t="shared" ref="E338" si="296">$C338*E337</f>
        <v>0</v>
      </c>
      <c r="F338" s="43">
        <f t="shared" ref="F338" si="297">$C338*F337</f>
        <v>0</v>
      </c>
    </row>
    <row r="339" spans="1:7">
      <c r="A339" s="119" t="s">
        <v>510</v>
      </c>
      <c r="B339" s="119" t="s">
        <v>178</v>
      </c>
      <c r="C339" s="14">
        <f t="shared" si="291"/>
        <v>0</v>
      </c>
      <c r="D339" s="44"/>
      <c r="E339" s="44"/>
      <c r="F339" s="44"/>
    </row>
    <row r="340" spans="1:7">
      <c r="A340" s="120" t="s">
        <v>21</v>
      </c>
      <c r="B340" s="120"/>
      <c r="C340" s="15">
        <f>VLOOKUP(A339,'Orçamento sintético modelo'!$A$5:$I$172,9,FALSE)</f>
        <v>0</v>
      </c>
      <c r="D340" s="43">
        <f>$C340*D339</f>
        <v>0</v>
      </c>
      <c r="E340" s="43">
        <f t="shared" ref="E340" si="298">$C340*E339</f>
        <v>0</v>
      </c>
      <c r="F340" s="43">
        <f t="shared" ref="F340" si="299">$C340*F339</f>
        <v>0</v>
      </c>
    </row>
    <row r="341" spans="1:7">
      <c r="A341" s="123" t="s">
        <v>179</v>
      </c>
      <c r="B341" s="123"/>
      <c r="C341" s="4"/>
      <c r="D341" s="46" t="e">
        <f>D342/'Orçamento sintético modelo'!$I$174</f>
        <v>#DIV/0!</v>
      </c>
      <c r="E341" s="46" t="e">
        <f>E342/'Orçamento sintético modelo'!$I$174</f>
        <v>#DIV/0!</v>
      </c>
      <c r="F341" s="46" t="e">
        <f>F342/'Orçamento sintético modelo'!$I$174</f>
        <v>#DIV/0!</v>
      </c>
    </row>
    <row r="342" spans="1:7">
      <c r="A342" s="123" t="s">
        <v>180</v>
      </c>
      <c r="B342" s="123"/>
      <c r="C342" s="4"/>
      <c r="D342" s="45">
        <f>D332+D328+D310+D250+D182+D58+D30+D6</f>
        <v>0</v>
      </c>
      <c r="E342" s="45">
        <f>E332+E328+E310+E250+E182+E58+E30+E6</f>
        <v>0</v>
      </c>
      <c r="F342" s="45">
        <f>F332+F328+F310+F250+F182+F58+F30+F6</f>
        <v>0</v>
      </c>
    </row>
    <row r="343" spans="1:7">
      <c r="A343" s="123" t="s">
        <v>181</v>
      </c>
      <c r="B343" s="123"/>
      <c r="C343" s="4"/>
      <c r="D343" s="47" t="e">
        <f>D341</f>
        <v>#DIV/0!</v>
      </c>
      <c r="E343" s="47" t="e">
        <f>E341+D343</f>
        <v>#DIV/0!</v>
      </c>
      <c r="F343" s="47" t="e">
        <f>F341+E343</f>
        <v>#DIV/0!</v>
      </c>
    </row>
    <row r="344" spans="1:7">
      <c r="A344" s="123" t="s">
        <v>182</v>
      </c>
      <c r="B344" s="123"/>
      <c r="C344" s="4"/>
      <c r="D344" s="45">
        <f>D342</f>
        <v>0</v>
      </c>
      <c r="E344" s="45">
        <f>E342+D344</f>
        <v>0</v>
      </c>
      <c r="F344" s="45">
        <f>F342+E344</f>
        <v>0</v>
      </c>
    </row>
    <row r="345" spans="1:7">
      <c r="A345" s="6"/>
      <c r="B345" s="6"/>
      <c r="C345" s="6"/>
      <c r="D345" s="6"/>
      <c r="E345" s="6"/>
      <c r="F345" s="6"/>
      <c r="G345" s="6"/>
    </row>
    <row r="346" spans="1:7" ht="15" thickBot="1">
      <c r="A346" s="5"/>
      <c r="B346" s="5"/>
      <c r="C346" s="5"/>
      <c r="D346" s="5"/>
      <c r="E346" s="5"/>
      <c r="F346" s="5"/>
      <c r="G346" s="5"/>
    </row>
    <row r="347" spans="1:7" ht="14.25" customHeight="1" thickTop="1">
      <c r="B347" s="124" t="s">
        <v>549</v>
      </c>
      <c r="C347" s="124"/>
      <c r="D347" s="124"/>
      <c r="E347" s="124"/>
    </row>
  </sheetData>
  <autoFilter ref="A4:F344" xr:uid="{00000000-0001-0000-0000-000000000000}"/>
  <mergeCells count="343">
    <mergeCell ref="A342:B342"/>
    <mergeCell ref="A343:B343"/>
    <mergeCell ref="A344:B344"/>
    <mergeCell ref="B347:E347"/>
    <mergeCell ref="A3:G3"/>
    <mergeCell ref="E2:F2"/>
    <mergeCell ref="A5:A6"/>
    <mergeCell ref="A7:A8"/>
    <mergeCell ref="A15:A16"/>
    <mergeCell ref="B9:B10"/>
    <mergeCell ref="B11:B12"/>
    <mergeCell ref="B13:B14"/>
    <mergeCell ref="A341:B341"/>
    <mergeCell ref="A65:A66"/>
    <mergeCell ref="A69:A70"/>
    <mergeCell ref="A71:A72"/>
    <mergeCell ref="A77:A78"/>
    <mergeCell ref="A81:A82"/>
    <mergeCell ref="A79:A80"/>
    <mergeCell ref="A21:A22"/>
    <mergeCell ref="A25:A26"/>
    <mergeCell ref="A29:A30"/>
    <mergeCell ref="A57:A58"/>
    <mergeCell ref="A59:A60"/>
    <mergeCell ref="A43:A44"/>
    <mergeCell ref="A45:A46"/>
    <mergeCell ref="A47:A48"/>
    <mergeCell ref="A49:A50"/>
    <mergeCell ref="A51:A52"/>
    <mergeCell ref="A53:A54"/>
    <mergeCell ref="A55:A56"/>
    <mergeCell ref="A121:A122"/>
    <mergeCell ref="A133:A134"/>
    <mergeCell ref="A61:A62"/>
    <mergeCell ref="A63:A64"/>
    <mergeCell ref="A67:A68"/>
    <mergeCell ref="A73:A74"/>
    <mergeCell ref="A75:A76"/>
    <mergeCell ref="A83:A84"/>
    <mergeCell ref="A85:A86"/>
    <mergeCell ref="A91:A92"/>
    <mergeCell ref="A93:A94"/>
    <mergeCell ref="A97:A98"/>
    <mergeCell ref="A115:A116"/>
    <mergeCell ref="A87:A88"/>
    <mergeCell ref="A89:A90"/>
    <mergeCell ref="A95:A96"/>
    <mergeCell ref="A101:A102"/>
    <mergeCell ref="A233:A234"/>
    <mergeCell ref="A235:A236"/>
    <mergeCell ref="A237:A238"/>
    <mergeCell ref="A239:A240"/>
    <mergeCell ref="A135:A136"/>
    <mergeCell ref="A171:A172"/>
    <mergeCell ref="A123:A124"/>
    <mergeCell ref="A125:A126"/>
    <mergeCell ref="A127:A128"/>
    <mergeCell ref="A129:A130"/>
    <mergeCell ref="A131:A132"/>
    <mergeCell ref="A137:A138"/>
    <mergeCell ref="A139:A140"/>
    <mergeCell ref="A141:A142"/>
    <mergeCell ref="A143:A144"/>
    <mergeCell ref="A145:A146"/>
    <mergeCell ref="A147:A148"/>
    <mergeCell ref="A169:A170"/>
    <mergeCell ref="A35:A36"/>
    <mergeCell ref="A37:A38"/>
    <mergeCell ref="A39:A40"/>
    <mergeCell ref="A41:A42"/>
    <mergeCell ref="A249:A250"/>
    <mergeCell ref="A251:A252"/>
    <mergeCell ref="A265:A266"/>
    <mergeCell ref="A109:A110"/>
    <mergeCell ref="A111:A112"/>
    <mergeCell ref="A113:A114"/>
    <mergeCell ref="A117:A118"/>
    <mergeCell ref="A119:A120"/>
    <mergeCell ref="A241:A242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7:A208"/>
    <mergeCell ref="A209:A210"/>
    <mergeCell ref="A9:A10"/>
    <mergeCell ref="A11:A12"/>
    <mergeCell ref="A13:A14"/>
    <mergeCell ref="A17:A18"/>
    <mergeCell ref="A19:A20"/>
    <mergeCell ref="A23:A24"/>
    <mergeCell ref="A27:A28"/>
    <mergeCell ref="A31:A32"/>
    <mergeCell ref="A33:A34"/>
    <mergeCell ref="A107:A108"/>
    <mergeCell ref="A99:A100"/>
    <mergeCell ref="A103:A104"/>
    <mergeCell ref="A105:A106"/>
    <mergeCell ref="A159:A160"/>
    <mergeCell ref="A161:A162"/>
    <mergeCell ref="A163:A164"/>
    <mergeCell ref="A165:A166"/>
    <mergeCell ref="A167:A168"/>
    <mergeCell ref="A149:A150"/>
    <mergeCell ref="A151:A152"/>
    <mergeCell ref="A153:A154"/>
    <mergeCell ref="A155:A156"/>
    <mergeCell ref="A157:A158"/>
    <mergeCell ref="A173:A174"/>
    <mergeCell ref="A175:A176"/>
    <mergeCell ref="A179:A180"/>
    <mergeCell ref="A185:A186"/>
    <mergeCell ref="A177:A178"/>
    <mergeCell ref="A181:A182"/>
    <mergeCell ref="A183:A184"/>
    <mergeCell ref="A205:A206"/>
    <mergeCell ref="A231:A232"/>
    <mergeCell ref="A221:A222"/>
    <mergeCell ref="A223:A224"/>
    <mergeCell ref="A225:A226"/>
    <mergeCell ref="A227:A228"/>
    <mergeCell ref="A229:A230"/>
    <mergeCell ref="A211:A212"/>
    <mergeCell ref="A213:A214"/>
    <mergeCell ref="A215:A216"/>
    <mergeCell ref="A217:A218"/>
    <mergeCell ref="A219:A220"/>
    <mergeCell ref="A281:A282"/>
    <mergeCell ref="A283:A284"/>
    <mergeCell ref="A287:A288"/>
    <mergeCell ref="A289:A290"/>
    <mergeCell ref="A293:A294"/>
    <mergeCell ref="A243:A244"/>
    <mergeCell ref="A245:A246"/>
    <mergeCell ref="A247:A248"/>
    <mergeCell ref="A253:A254"/>
    <mergeCell ref="A255:A256"/>
    <mergeCell ref="A285:A286"/>
    <mergeCell ref="A291:A292"/>
    <mergeCell ref="A257:A258"/>
    <mergeCell ref="A259:A260"/>
    <mergeCell ref="A261:A262"/>
    <mergeCell ref="A263:A264"/>
    <mergeCell ref="A267:A268"/>
    <mergeCell ref="A269:A270"/>
    <mergeCell ref="A271:A272"/>
    <mergeCell ref="A273:A274"/>
    <mergeCell ref="A275:A276"/>
    <mergeCell ref="A277:A278"/>
    <mergeCell ref="A279:A280"/>
    <mergeCell ref="B5:B6"/>
    <mergeCell ref="B7:B8"/>
    <mergeCell ref="B15:B16"/>
    <mergeCell ref="B21:B22"/>
    <mergeCell ref="B25:B26"/>
    <mergeCell ref="B29:B30"/>
    <mergeCell ref="B57:B58"/>
    <mergeCell ref="B59:B60"/>
    <mergeCell ref="B65:B66"/>
    <mergeCell ref="B17:B18"/>
    <mergeCell ref="B19:B20"/>
    <mergeCell ref="B23:B24"/>
    <mergeCell ref="B27:B28"/>
    <mergeCell ref="B31:B32"/>
    <mergeCell ref="B43:B44"/>
    <mergeCell ref="B45:B46"/>
    <mergeCell ref="B47:B48"/>
    <mergeCell ref="B49:B50"/>
    <mergeCell ref="B51:B52"/>
    <mergeCell ref="B33:B34"/>
    <mergeCell ref="B35:B36"/>
    <mergeCell ref="B37:B38"/>
    <mergeCell ref="B39:B40"/>
    <mergeCell ref="B41:B42"/>
    <mergeCell ref="B87:B88"/>
    <mergeCell ref="B89:B90"/>
    <mergeCell ref="B95:B96"/>
    <mergeCell ref="B101:B102"/>
    <mergeCell ref="B91:B92"/>
    <mergeCell ref="B93:B94"/>
    <mergeCell ref="B97:B98"/>
    <mergeCell ref="B99:B100"/>
    <mergeCell ref="A329:A330"/>
    <mergeCell ref="A317:A318"/>
    <mergeCell ref="A319:A320"/>
    <mergeCell ref="A321:A322"/>
    <mergeCell ref="A323:A324"/>
    <mergeCell ref="A325:A326"/>
    <mergeCell ref="A305:A306"/>
    <mergeCell ref="A307:A308"/>
    <mergeCell ref="A311:A312"/>
    <mergeCell ref="A313:A314"/>
    <mergeCell ref="A315:A316"/>
    <mergeCell ref="A295:A296"/>
    <mergeCell ref="A297:A298"/>
    <mergeCell ref="A299:A300"/>
    <mergeCell ref="A301:A302"/>
    <mergeCell ref="A303:A304"/>
    <mergeCell ref="B203:B204"/>
    <mergeCell ref="B107:B108"/>
    <mergeCell ref="B115:B116"/>
    <mergeCell ref="B121:B122"/>
    <mergeCell ref="B133:B134"/>
    <mergeCell ref="B135:B136"/>
    <mergeCell ref="B117:B118"/>
    <mergeCell ref="B119:B120"/>
    <mergeCell ref="B123:B124"/>
    <mergeCell ref="B125:B126"/>
    <mergeCell ref="B127:B128"/>
    <mergeCell ref="B129:B130"/>
    <mergeCell ref="B131:B132"/>
    <mergeCell ref="B137:B138"/>
    <mergeCell ref="B139:B140"/>
    <mergeCell ref="B141:B142"/>
    <mergeCell ref="B143:B144"/>
    <mergeCell ref="B145:B146"/>
    <mergeCell ref="B165:B166"/>
    <mergeCell ref="B287:B288"/>
    <mergeCell ref="A339:A340"/>
    <mergeCell ref="B301:B302"/>
    <mergeCell ref="B303:B304"/>
    <mergeCell ref="B305:B306"/>
    <mergeCell ref="B307:B308"/>
    <mergeCell ref="B311:B312"/>
    <mergeCell ref="B313:B314"/>
    <mergeCell ref="B315:B316"/>
    <mergeCell ref="B317:B318"/>
    <mergeCell ref="B319:B320"/>
    <mergeCell ref="B321:B322"/>
    <mergeCell ref="B323:B324"/>
    <mergeCell ref="A333:A334"/>
    <mergeCell ref="A335:A336"/>
    <mergeCell ref="A337:A338"/>
    <mergeCell ref="A309:A310"/>
    <mergeCell ref="A327:A328"/>
    <mergeCell ref="A331:A332"/>
    <mergeCell ref="B265:B266"/>
    <mergeCell ref="B285:B286"/>
    <mergeCell ref="B253:B254"/>
    <mergeCell ref="B255:B256"/>
    <mergeCell ref="B257:B258"/>
    <mergeCell ref="B259:B260"/>
    <mergeCell ref="B261:B262"/>
    <mergeCell ref="B263:B264"/>
    <mergeCell ref="B267:B268"/>
    <mergeCell ref="B269:B270"/>
    <mergeCell ref="B271:B272"/>
    <mergeCell ref="B273:B274"/>
    <mergeCell ref="B277:B278"/>
    <mergeCell ref="B279:B280"/>
    <mergeCell ref="B281:B282"/>
    <mergeCell ref="B283:B284"/>
    <mergeCell ref="B73:B74"/>
    <mergeCell ref="B75:B76"/>
    <mergeCell ref="B79:B80"/>
    <mergeCell ref="B83:B84"/>
    <mergeCell ref="B85:B86"/>
    <mergeCell ref="B53:B54"/>
    <mergeCell ref="B55:B56"/>
    <mergeCell ref="B61:B62"/>
    <mergeCell ref="B63:B64"/>
    <mergeCell ref="B67:B68"/>
    <mergeCell ref="B81:B82"/>
    <mergeCell ref="B69:B70"/>
    <mergeCell ref="B71:B72"/>
    <mergeCell ref="B77:B78"/>
    <mergeCell ref="B103:B104"/>
    <mergeCell ref="B105:B106"/>
    <mergeCell ref="B109:B110"/>
    <mergeCell ref="B111:B112"/>
    <mergeCell ref="B113:B114"/>
    <mergeCell ref="B157:B158"/>
    <mergeCell ref="B159:B160"/>
    <mergeCell ref="B161:B162"/>
    <mergeCell ref="B163:B164"/>
    <mergeCell ref="B147:B148"/>
    <mergeCell ref="B149:B150"/>
    <mergeCell ref="B151:B152"/>
    <mergeCell ref="B153:B154"/>
    <mergeCell ref="B155:B156"/>
    <mergeCell ref="B207:B208"/>
    <mergeCell ref="B209:B210"/>
    <mergeCell ref="B211:B212"/>
    <mergeCell ref="B213:B214"/>
    <mergeCell ref="B215:B216"/>
    <mergeCell ref="B167:B168"/>
    <mergeCell ref="B169:B170"/>
    <mergeCell ref="B173:B174"/>
    <mergeCell ref="B175:B176"/>
    <mergeCell ref="B179:B180"/>
    <mergeCell ref="B171:B172"/>
    <mergeCell ref="B177:B178"/>
    <mergeCell ref="B181:B182"/>
    <mergeCell ref="B183:B184"/>
    <mergeCell ref="B205:B206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27:B228"/>
    <mergeCell ref="B229:B230"/>
    <mergeCell ref="B231:B232"/>
    <mergeCell ref="B233:B234"/>
    <mergeCell ref="B235:B236"/>
    <mergeCell ref="B217:B218"/>
    <mergeCell ref="B219:B220"/>
    <mergeCell ref="B221:B222"/>
    <mergeCell ref="B223:B224"/>
    <mergeCell ref="B225:B226"/>
    <mergeCell ref="B237:B238"/>
    <mergeCell ref="B239:B240"/>
    <mergeCell ref="B243:B244"/>
    <mergeCell ref="B245:B246"/>
    <mergeCell ref="B247:B248"/>
    <mergeCell ref="B275:B276"/>
    <mergeCell ref="B339:B340"/>
    <mergeCell ref="B325:B326"/>
    <mergeCell ref="B329:B330"/>
    <mergeCell ref="B333:B334"/>
    <mergeCell ref="B335:B336"/>
    <mergeCell ref="B337:B338"/>
    <mergeCell ref="B289:B290"/>
    <mergeCell ref="B293:B294"/>
    <mergeCell ref="B295:B296"/>
    <mergeCell ref="B297:B298"/>
    <mergeCell ref="B299:B300"/>
    <mergeCell ref="B291:B292"/>
    <mergeCell ref="B309:B310"/>
    <mergeCell ref="B327:B328"/>
    <mergeCell ref="B331:B332"/>
    <mergeCell ref="B241:B242"/>
    <mergeCell ref="B249:B250"/>
    <mergeCell ref="B251:B252"/>
  </mergeCells>
  <pageMargins left="0.5" right="0.5" top="1" bottom="1" header="0.5" footer="0.5"/>
  <pageSetup paperSize="8" scale="73" orientation="portrait" r:id="rId1"/>
  <headerFooter>
    <oddHeader>&amp;L &amp;CCorpo de Bombeiros Militar do Distrito Federal
CNPJ: 08.977.914/0001-19 &amp;R</oddHeader>
    <oddFooter>&amp;L &amp;CSAM Lote D Módulo E QCG – Quartel do Comando Geral - Setores Complementares - Brasília / DF
 / comap@cbm.df.gov.br &amp;R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Orientações</vt:lpstr>
      <vt:lpstr>Resumo</vt:lpstr>
      <vt:lpstr>BDI</vt:lpstr>
      <vt:lpstr>Orçamento sintético modelo</vt:lpstr>
      <vt:lpstr>Cronograma físico-financeiro</vt:lpstr>
      <vt:lpstr>BDI!Area_de_impressao</vt:lpstr>
      <vt:lpstr>'Cronograma físico-financeiro'!Area_de_impressao</vt:lpstr>
      <vt:lpstr>'Orçamento sintético modelo'!Area_de_impressao</vt:lpstr>
      <vt:lpstr>Resumo!Area_de_impressao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02625344105</cp:lastModifiedBy>
  <cp:revision>0</cp:revision>
  <cp:lastPrinted>2023-04-19T19:57:28Z</cp:lastPrinted>
  <dcterms:created xsi:type="dcterms:W3CDTF">2023-03-06T18:08:45Z</dcterms:created>
  <dcterms:modified xsi:type="dcterms:W3CDTF">2023-04-19T20:31:12Z</dcterms:modified>
</cp:coreProperties>
</file>