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Orinetações" sheetId="1" state="visible" r:id="rId2"/>
    <sheet name="Tabel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<sst xmlns="http://schemas.openxmlformats.org/spreadsheetml/2006/main" count="419" uniqueCount="223">
  <si>
    <t xml:space="preserve">Orientações para o preenchimento da tabela</t>
  </si>
  <si>
    <t xml:space="preserve">- Edite apenas o campo com o fundo azul referente ao desconto da proposta em porcentagem. A Tabela ira aplicar automaticamente o valor do desconto em todos os itens.</t>
  </si>
  <si>
    <t xml:space="preserve">DESCONTO EM PORCENTAGEM DA PROPOSTA</t>
  </si>
  <si>
    <t xml:space="preserve">Tabela 1 - MATERIAL</t>
  </si>
  <si>
    <t xml:space="preserve">MATERIAL</t>
  </si>
  <si>
    <t xml:space="preserve">ITEM</t>
  </si>
  <si>
    <t xml:space="preserve">INSPEÇÃO / ATIVIDADE</t>
  </si>
  <si>
    <t xml:space="preserve">APRESENTAÇÃO
DE
FORNECIMENTO</t>
  </si>
  <si>
    <t xml:space="preserve">QUANTIDADE DE INSPEÇÕES</t>
  </si>
  <si>
    <t xml:space="preserve">VALOR UNITÁRIO ESTIMADO</t>
  </si>
  <si>
    <t xml:space="preserve">TOTAL ESTIMADO</t>
  </si>
  <si>
    <t xml:space="preserve">VALOR UNITÁRIO DA PROPOSTA</t>
  </si>
  <si>
    <t xml:space="preserve">VALOR TOTAL DA PROPOSTA</t>
  </si>
  <si>
    <t xml:space="preserve">GRUPO</t>
  </si>
  <si>
    <t xml:space="preserve">OBJETO</t>
  </si>
  <si>
    <t xml:space="preserve">UNIDADE DE FORNECIMENTO</t>
  </si>
  <si>
    <t xml:space="preserve">QUANTIDADE</t>
  </si>
  <si>
    <t xml:space="preserve">PREÇO ESTIMADO UNITÁRIO</t>
  </si>
  <si>
    <t xml:space="preserve">PREÇO TOTAL ESTIMADO </t>
  </si>
  <si>
    <t xml:space="preserve">PREÇO TOTAL ESTIMADO</t>
  </si>
  <si>
    <t xml:space="preserve">Unidade</t>
  </si>
  <si>
    <t xml:space="preserve">Policorreia (Poly-belt)</t>
  </si>
  <si>
    <t xml:space="preserve">Und.</t>
  </si>
  <si>
    <t xml:space="preserve">R$ 927,70</t>
  </si>
  <si>
    <t xml:space="preserve">Compressor (Compressor)</t>
  </si>
  <si>
    <t xml:space="preserve">R$ 6.875,00</t>
  </si>
  <si>
    <t xml:space="preserve">Conjunto de filtro do evaporador (Evaporator
Filter Assy)</t>
  </si>
  <si>
    <t xml:space="preserve">R$ 1.523,35</t>
  </si>
  <si>
    <t xml:space="preserve">Motor da ventoinha (Blower Motor)</t>
  </si>
  <si>
    <t xml:space="preserve">R$ 3.408,85</t>
  </si>
  <si>
    <t xml:space="preserve">Ventilador condensador (Condenser Fan)</t>
  </si>
  <si>
    <t xml:space="preserve">R$ 1.202,12</t>
  </si>
  <si>
    <t xml:space="preserve">Mola do trem principal (Spring main Gear)</t>
  </si>
  <si>
    <t xml:space="preserve">R$115.167,86</t>
  </si>
  <si>
    <t xml:space="preserve">Mola (Spring)</t>
  </si>
  <si>
    <t xml:space="preserve">R$ 57.385,53</t>
  </si>
  <si>
    <t xml:space="preserve">Garfo do trem da cauda (Tail Gear Fork)</t>
  </si>
  <si>
    <t xml:space="preserve">R$110.633,72</t>
  </si>
  <si>
    <t xml:space="preserve">Alojamento da roda traseira (Tail Wheel Housin)</t>
  </si>
  <si>
    <t xml:space="preserve">R$ 46.590,89</t>
  </si>
  <si>
    <t xml:space="preserve">Conjunto da roda da bequilha (Wheel AssyTail)</t>
  </si>
  <si>
    <t xml:space="preserve">R$ 56.252,21</t>
  </si>
  <si>
    <t xml:space="preserve">Porca da roda principal (Nut Main Wheel)</t>
  </si>
  <si>
    <t xml:space="preserve">R$ 1.414,87</t>
  </si>
  <si>
    <t xml:space="preserve">Rolamento cônico (Bearing Cone)</t>
  </si>
  <si>
    <t xml:space="preserve">R$ 13.875,78</t>
  </si>
  <si>
    <t xml:space="preserve">Cilindro do conjunto de freio (Cylinder
Assembly)</t>
  </si>
  <si>
    <t xml:space="preserve">R$130.687,63</t>
  </si>
  <si>
    <t xml:space="preserve">Pistão do conjunto de freio (Piston Assembly)</t>
  </si>
  <si>
    <t xml:space="preserve">R$ 6.390,00</t>
  </si>
  <si>
    <t xml:space="preserve">Eixo do trem principal (Axle Main Gear)</t>
  </si>
  <si>
    <t xml:space="preserve">R$ 23.016,58</t>
  </si>
  <si>
    <t xml:space="preserve">Pastilha de freio</t>
  </si>
  <si>
    <t xml:space="preserve">R$ 27.123,51</t>
  </si>
  <si>
    <t xml:space="preserve">Tampa do cubo (Cap, Hub)</t>
  </si>
  <si>
    <t xml:space="preserve">R$ 4.105,34</t>
  </si>
  <si>
    <t xml:space="preserve">Mola do pino de travamento (Spring Lock Pin)</t>
  </si>
  <si>
    <t xml:space="preserve">R$ 256,54</t>
  </si>
  <si>
    <t xml:space="preserve">Mola de centragem (Spring ,Centering)</t>
  </si>
  <si>
    <t xml:space="preserve">R$ 136,74</t>
  </si>
  <si>
    <t xml:space="preserve">câmera ar 600X100</t>
  </si>
  <si>
    <t xml:space="preserve">R$ 6.341,64</t>
  </si>
  <si>
    <t xml:space="preserve">Conjunto atuador do flap (Flap Actuator Assy)</t>
  </si>
  <si>
    <t xml:space="preserve">R$115.954,84</t>
  </si>
  <si>
    <t xml:space="preserve">Filtro HP (HP Filter)</t>
  </si>
  <si>
    <t xml:space="preserve">R$ 22.351,16</t>
  </si>
  <si>
    <t xml:space="preserve">Parabrisa central (Center Windshield)</t>
  </si>
  <si>
    <t xml:space="preserve">R$ 2.724,00</t>
  </si>
  <si>
    <t xml:space="preserve">Parabrisa esquerdo (Windshield Left)</t>
  </si>
  <si>
    <t xml:space="preserve">R$ 2.250,00</t>
  </si>
  <si>
    <t xml:space="preserve">Parabrisa direito (Windshield Right)</t>
  </si>
  <si>
    <t xml:space="preserve">Limpador de para-brisa (Windshield Wiper)</t>
  </si>
  <si>
    <t xml:space="preserve">R$ 1.161,68</t>
  </si>
  <si>
    <t xml:space="preserve">Conjunto da bóia (Float Shaft Assy)</t>
  </si>
  <si>
    <t xml:space="preserve">R$ 6.321,54</t>
  </si>
  <si>
    <t xml:space="preserve">Remetente de nível (Mod Level Sender)</t>
  </si>
  <si>
    <t xml:space="preserve">R$ 6.036,48</t>
  </si>
  <si>
    <t xml:space="preserve">Janela da porta dianteira (Window Fwd Door)</t>
  </si>
  <si>
    <t xml:space="preserve">R$ 1.046,38</t>
  </si>
  <si>
    <t xml:space="preserve">Janela da porta esquerda (Window OutDoor)</t>
  </si>
  <si>
    <t xml:space="preserve">R$ 1.461,86</t>
  </si>
  <si>
    <t xml:space="preserve">Conjunto Pitot-estático (Pitot Static Assy)</t>
  </si>
  <si>
    <t xml:space="preserve">R$121.326,98</t>
  </si>
  <si>
    <t xml:space="preserve">Bateria (Battery)</t>
  </si>
  <si>
    <t xml:space="preserve">R$ 55.474,18</t>
  </si>
  <si>
    <t xml:space="preserve">Controlador de voltagem (GCU Voltage
Controller)</t>
  </si>
  <si>
    <t xml:space="preserve">R$ 54.282,90</t>
  </si>
  <si>
    <t xml:space="preserve">Motor de partida / gerador (Starter Generator)</t>
  </si>
  <si>
    <t xml:space="preserve">R$252.145,38</t>
  </si>
  <si>
    <t xml:space="preserve">Conjunto de luz de cauda (Tail Light Assy)</t>
  </si>
  <si>
    <t xml:space="preserve">Injetor de Combustível (Fuel Nozzle)</t>
  </si>
  <si>
    <t xml:space="preserve">R$ 58.086,91</t>
  </si>
  <si>
    <t xml:space="preserve">Bloco de Carvão (Carbon Block)</t>
  </si>
  <si>
    <t xml:space="preserve">R$ 4.995,06</t>
  </si>
  <si>
    <t xml:space="preserve">Filtro de Óleo (Oil Filter)</t>
  </si>
  <si>
    <t xml:space="preserve">R$ 14.396,81</t>
  </si>
  <si>
    <t xml:space="preserve">Filtro de Ar (Air Filter)</t>
  </si>
  <si>
    <t xml:space="preserve">R$ 87.488,50</t>
  </si>
  <si>
    <t xml:space="preserve">Conjunto de Arrefecimento de Óleo (Oil Cooler
Assy)</t>
  </si>
  <si>
    <t xml:space="preserve">R$101.709,32</t>
  </si>
  <si>
    <t xml:space="preserve">Conjunto de bomba de impulsão de combustível
(Fuel Boost Pump Assy)</t>
  </si>
  <si>
    <t xml:space="preserve">R$ 60.786,61</t>
  </si>
  <si>
    <t xml:space="preserve">Filtro P3 (P3 Filter)</t>
  </si>
  <si>
    <t xml:space="preserve">R$ 10.279,71</t>
  </si>
  <si>
    <t xml:space="preserve">Extintor de Incêndio</t>
  </si>
  <si>
    <t xml:space="preserve">R$ 4.933,41</t>
  </si>
  <si>
    <t xml:space="preserve">Filtro de Combustível (Fuel Filter)</t>
  </si>
  <si>
    <t xml:space="preserve">R$ 1.540,00</t>
  </si>
  <si>
    <t xml:space="preserve">Gerador TAC (TAC Generator)</t>
  </si>
  <si>
    <t xml:space="preserve">R$ 13.627,98</t>
  </si>
  <si>
    <t xml:space="preserve">Vela do ignitor (Igniter Spark Plugs)</t>
  </si>
  <si>
    <t xml:space="preserve">R$ 21.921,15</t>
  </si>
  <si>
    <t xml:space="preserve">Indicador de ITT (ITT Indicator)</t>
  </si>
  <si>
    <t xml:space="preserve">R$ 76.118,70</t>
  </si>
  <si>
    <t xml:space="preserve">Conjunto de plugs do sensor do óleo (Oil Sensor Plug Assy)</t>
  </si>
  <si>
    <t xml:space="preserve">R$ 2.281,32</t>
  </si>
  <si>
    <t xml:space="preserve">Bulbo do sensor de temperatura do óleo (Oil
Temp Sensor Bulb)</t>
  </si>
  <si>
    <t xml:space="preserve">R$ 17.578,77</t>
  </si>
  <si>
    <t xml:space="preserve">iInterruptor de pressão de combustível (Switch
Fuel Pressure)</t>
  </si>
  <si>
    <t xml:space="preserve">R$ 4.571,57</t>
  </si>
  <si>
    <t xml:space="preserve">Tacômetro de NG (NG Tachometer)</t>
  </si>
  <si>
    <t xml:space="preserve">R$ 72.014,18</t>
  </si>
  <si>
    <t xml:space="preserve">fluido freios 946 ml</t>
  </si>
  <si>
    <t xml:space="preserve">Latas</t>
  </si>
  <si>
    <t xml:space="preserve">R$ 3.577,75</t>
  </si>
  <si>
    <t xml:space="preserve">Lubrificante para motores turbo-hélice 946 ml</t>
  </si>
  <si>
    <t xml:space="preserve">R$ 25.413,84</t>
  </si>
  <si>
    <t xml:space="preserve">Suspiro de ar (Air breather with 3/4 NPT vescor)</t>
  </si>
  <si>
    <t xml:space="preserve">R$ 1.558,13</t>
  </si>
  <si>
    <t xml:space="preserve">Filtro (Filter -Parker)</t>
  </si>
  <si>
    <t xml:space="preserve">R$ 10.249,73</t>
  </si>
  <si>
    <t xml:space="preserve">Filtro de alta pressão (HP filter - parker)</t>
  </si>
  <si>
    <t xml:space="preserve">R$ 30.985,73</t>
  </si>
  <si>
    <t xml:space="preserve">Válvula de cartucho (Cartridge Valve - Vickers)</t>
  </si>
  <si>
    <t xml:space="preserve">R$ 2.624,00</t>
  </si>
  <si>
    <t xml:space="preserve">Bobina (Coil, 24v Din 43650 - Vickers)</t>
  </si>
  <si>
    <t xml:space="preserve">R$ 6.936,80</t>
  </si>
  <si>
    <t xml:space="preserve">Válvula Direcional (Directional Valve
Wandfluh)</t>
  </si>
  <si>
    <t xml:space="preserve">R$ 17.463,58</t>
  </si>
  <si>
    <t xml:space="preserve">Conjunto de válvula LH (Valve Assembly
transland left side)</t>
  </si>
  <si>
    <t xml:space="preserve">R$ 36.341,65</t>
  </si>
  <si>
    <t xml:space="preserve">Conjunto de válvula RH (Valve Assembly
transland right side)</t>
  </si>
  <si>
    <t xml:space="preserve">R$ 37.521,32</t>
  </si>
  <si>
    <t xml:space="preserve">farol de LED</t>
  </si>
  <si>
    <t xml:space="preserve">R$ 21.999,47</t>
  </si>
  <si>
    <t xml:space="preserve">Semicubo Interno</t>
  </si>
  <si>
    <t xml:space="preserve">R$224.488,64</t>
  </si>
  <si>
    <t xml:space="preserve">Semicubo Externo</t>
  </si>
  <si>
    <t xml:space="preserve">R$224.687,47</t>
  </si>
  <si>
    <t xml:space="preserve">Disco de freio</t>
  </si>
  <si>
    <t xml:space="preserve">R$ 26.817,77</t>
  </si>
  <si>
    <t xml:space="preserve">Sapata de Freio FIXA</t>
  </si>
  <si>
    <t xml:space="preserve">R$211.359,97</t>
  </si>
  <si>
    <t xml:space="preserve">Sapata de Freio PRESSÃO</t>
  </si>
  <si>
    <t xml:space="preserve">R$ 81.451,97</t>
  </si>
  <si>
    <t xml:space="preserve">Kit 100 horas do motor (Kit PT6A)</t>
  </si>
  <si>
    <t xml:space="preserve">R$ 14.071,5</t>
  </si>
  <si>
    <t xml:space="preserve">Kit 100 horas de célula</t>
  </si>
  <si>
    <t xml:space="preserve">R$ 5.760,00</t>
  </si>
  <si>
    <t xml:space="preserve">Kit 200 horas de célula</t>
  </si>
  <si>
    <t xml:space="preserve">R$ 9.600,00</t>
  </si>
  <si>
    <t xml:space="preserve">Kit 300 horas de célula</t>
  </si>
  <si>
    <t xml:space="preserve">R$ 10.800,00</t>
  </si>
  <si>
    <t xml:space="preserve">Antena VHF</t>
  </si>
  <si>
    <t xml:space="preserve">R$ 5.712,33</t>
  </si>
  <si>
    <t xml:space="preserve">Kit de juntas do Hopper</t>
  </si>
  <si>
    <t xml:space="preserve">R$ 5.666,00</t>
  </si>
  <si>
    <t xml:space="preserve">Bateria do ELT</t>
  </si>
  <si>
    <t xml:space="preserve">R$ 10.040,00</t>
  </si>
  <si>
    <t xml:space="preserve">Tabela 2 - SERVIÇOS</t>
  </si>
  <si>
    <t xml:space="preserve">PREÇO ESTIMADO UNITÁRIO</t>
  </si>
  <si>
    <t xml:space="preserve">PHASE 1 INSPECTION ‐ Ref.:5‐21‐01</t>
  </si>
  <si>
    <t xml:space="preserve">CTM-CTR TÉCNICO MNT</t>
  </si>
  <si>
    <t xml:space="preserve">serv.</t>
  </si>
  <si>
    <t xml:space="preserve">R$ 3.800,00</t>
  </si>
  <si>
    <t xml:space="preserve">PHASE 2 INSPECTION ‐ Ref.:5‐21‐02</t>
  </si>
  <si>
    <t xml:space="preserve">Serviço de mão de obra: troca de pneus, substituição de rolamentos, substituição de pastilhas de freios das rodas principais e bequilha..</t>
  </si>
  <si>
    <t xml:space="preserve">R$ 3.000,00</t>
  </si>
  <si>
    <t xml:space="preserve">PHASE 3 INSPECTION ‐ Ref.:5‐21‐03</t>
  </si>
  <si>
    <t xml:space="preserve">Análise de boletins técnicos, cartas de serviços e diretrizes de aeronavegabilidade</t>
  </si>
  <si>
    <t xml:space="preserve">R$ 2.650,00</t>
  </si>
  <si>
    <t xml:space="preserve">PHASE 4 INSPECTION ‐ Ref.:5‐21‐04</t>
  </si>
  <si>
    <t xml:space="preserve">Assessoria técnica para elaboração de relatórios técnicos de defeitos visando garantia de partes.</t>
  </si>
  <si>
    <t xml:space="preserve">R$ 1.071,20</t>
  </si>
  <si>
    <t xml:space="preserve">MOTORES (RH/LH) ‐ FUEL NOZZLE INSPECTION</t>
  </si>
  <si>
    <t xml:space="preserve">HSI do motor com calibração de ITT</t>
  </si>
  <si>
    <t xml:space="preserve">R$ 40.275,00</t>
  </si>
  <si>
    <t xml:space="preserve">MOTORES (RH/LH) SUBSTITUIÇÃO DO FUEL PUMP OUTLET FILTER</t>
  </si>
  <si>
    <t xml:space="preserve">Revisão geral da hélice com remoção e
instalação</t>
  </si>
  <si>
    <t xml:space="preserve">R$ 66.816,66</t>
  </si>
  <si>
    <t xml:space="preserve">MOTORES (RH/LH) ‐ MAGNETIC CHIP DETECTOR ‐ BRIDGE CHIP DETECTOR MAGNETIC POLES</t>
  </si>
  <si>
    <t xml:space="preserve">Aferição dos altímetros/bússola
magnética/transponder</t>
  </si>
  <si>
    <t xml:space="preserve">R$ 6.284,00</t>
  </si>
  <si>
    <t xml:space="preserve">MOTORES (RH/LH) ‐ MINOR INSPECTION</t>
  </si>
  <si>
    <t xml:space="preserve">Inspeção/substituição das baterias do ELT</t>
  </si>
  <si>
    <t xml:space="preserve">R$ 1.000,00</t>
  </si>
  <si>
    <t xml:space="preserve">MOTORES (RH/LH) ‐ FILTER,OUTLET FUEL PUMP ‐ REPLACEMENT</t>
  </si>
  <si>
    <t xml:space="preserve">Cumprimentos dos boletins Mandatórios,
pertinentes ao avião</t>
  </si>
  <si>
    <t xml:space="preserve">R$ 4.700,00</t>
  </si>
  <si>
    <t xml:space="preserve">MOTORES (RH/LH) ‐ P3 FILTER,PNEUMATIC SYSTEM ‐ REPLACEMENT</t>
  </si>
  <si>
    <t xml:space="preserve">Pintura geral da aeronave com peso e
balanceamento</t>
  </si>
  <si>
    <t xml:space="preserve">R$125.000,00</t>
  </si>
  <si>
    <t xml:space="preserve">MOTORES (RH/LH) ‐ ENGINE OIL FILTER ‐ REPLACEMENT</t>
  </si>
  <si>
    <t xml:space="preserve">Assinatura GNS WAAS das cartas
aeronáuticas, obstáculos e terreno</t>
  </si>
  <si>
    <t xml:space="preserve">R$ 14.160,00</t>
  </si>
  <si>
    <t xml:space="preserve">STARTER GENERATOR (RH,LH) OVERHAUL</t>
  </si>
  <si>
    <t xml:space="preserve">Atualização de software dos sistemas de GNSS (Garmin 530/430) e demais publicações aeronáuticas pertinentes ao voo</t>
  </si>
  <si>
    <t xml:space="preserve">R$ 17.233,33</t>
  </si>
  <si>
    <t xml:space="preserve">NACELLE AND AUX FUEL CELLS AND PROBES ‐ INSPECTION</t>
  </si>
  <si>
    <t xml:space="preserve">Inspeção de 100 ou 200 horas com uso de
consumíveis</t>
  </si>
  <si>
    <t xml:space="preserve">R$ 58.380,00</t>
  </si>
  <si>
    <t xml:space="preserve">INSPEÇÃO DE 1200 HORAS / 1000 CICLOS (SUBSTITUIÇÃO) DO HYDRAULIC SYSTEM FILTER AND O'RING ‐ LANDING GEAR</t>
  </si>
  <si>
    <t xml:space="preserve">Inspeção 300h com itens cumulativos de 100h e 200h, inspeção de bleed valve (quando aplicável), boroscopia de motor, teste do sistema de ITT e os itens coincidentes com inspeção calendárica coincidentes com a revisão</t>
  </si>
  <si>
    <t xml:space="preserve">R$115.018,02</t>
  </si>
  <si>
    <t xml:space="preserve">EMERGENCY EXIT LIGHT BATTERIES ‐ REPLACEMENT</t>
  </si>
  <si>
    <t xml:space="preserve">CVA – Certificado de Verificação de
Aeronavegabilidade</t>
  </si>
  <si>
    <t xml:space="preserve">R$ 28.500,00</t>
  </si>
  <si>
    <t xml:space="preserve">MAIN GEAR SHOCK ABSORBER ASSEMBLY (RH,LH) ‐ AXLE ASSEMBLY AND TORQUE KNEES INSPECTION ‐ Obs:REF.:05‐21‐05 TAB 611 ITEM 3.A</t>
  </si>
  <si>
    <t xml:space="preserve">Dentre outros serviços que se fizerem necessários, os quais não constarem nesta tabel, será cobrado pela hora homem</t>
  </si>
  <si>
    <t xml:space="preserve">R$ 300,00</t>
  </si>
  <si>
    <t xml:space="preserve">MAIN GEAR SHOCK ABSORBER ASSEMBLY (RH,LH) ‐ INSPECTION ‐ Ref.:5‐21‐05 ITEM 3A/12A</t>
  </si>
  <si>
    <t xml:space="preserve">Acesso aos manuais da Pratt and Whitney
- PT6A-67AG</t>
  </si>
  <si>
    <t xml:space="preserve">R$ 66.975,00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</si>
</sst>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%"/>
    <numFmt numFmtId="166" formatCode="General"/>
    <numFmt numFmtId="167" formatCode="#,##0"/>
    <numFmt numFmtId="168" formatCode="[$R$ -416]#,##0.00"/>
    <numFmt numFmtId="169" formatCode="[$R$-416]\ #,##0.00;[RED]\-[$R$-416]\ #,##0.00"/>
    <numFmt numFmtId="170" formatCode="#,##0.00"/>
    <numFmt numFmtId="171" formatCode="\$#,##0.00"/>
    <numFmt numFmtId="172" formatCode="[$$]#,##0.00"/>
  </numFmts>
  <fonts count="11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6"/>
      <color rgb="FF000000"/>
      <name val="Calibri"/>
      <family val="0"/>
      <charset val="1"/>
    </font>
    <font>
      <b val="true"/>
      <sz val="10"/>
      <color rgb="FF000000"/>
      <name val="Arial"/>
      <family val="0"/>
      <charset val="1"/>
    </font>
    <font>
      <sz val="12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B7B7B7"/>
        <bgColor rgb="FFCCCCCC"/>
      </patternFill>
    </fill>
    <fill>
      <patternFill patternType="solid">
        <fgColor rgb="FF9FC5E8"/>
        <bgColor rgb="FFB7B7B7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EFEFEF"/>
      </patternFill>
    </fill>
    <fill>
      <patternFill patternType="solid">
        <fgColor rgb="FFCCCCCC"/>
        <bgColor rgb="FFB7B7B7"/>
      </patternFill>
    </fill>
    <fill>
      <patternFill patternType="solid">
        <fgColor rgb="FFEFEFEF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7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7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0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7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7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10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0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10" fillId="7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0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1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1" fontId="5" fillId="5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FC5E8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6015625" defaultRowHeight="15.75" zeroHeight="false" outlineLevelRow="0" outlineLevelCol="0"/>
  <sheetData>
    <row r="1" customFormat="false" ht="15.7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true" outlineLevel="0" collapsed="false">
      <c r="A2" s="2" t="s">
        <v>1</v>
      </c>
      <c r="B2" s="2"/>
      <c r="C2" s="2"/>
      <c r="D2" s="2"/>
    </row>
    <row r="3" customFormat="false" ht="15.75" hidden="false" customHeight="true" outlineLevel="0" collapsed="false">
      <c r="A3" s="2"/>
      <c r="B3" s="2"/>
      <c r="C3" s="2"/>
      <c r="D3" s="2"/>
    </row>
    <row r="4" customFormat="false" ht="15.75" hidden="false" customHeight="true" outlineLevel="0" collapsed="false">
      <c r="A4" s="2"/>
      <c r="B4" s="2"/>
      <c r="C4" s="2"/>
      <c r="D4" s="2"/>
    </row>
    <row r="5" customFormat="false" ht="15.75" hidden="false" customHeight="true" outlineLevel="0" collapsed="false">
      <c r="A5" s="2"/>
      <c r="B5" s="2"/>
      <c r="C5" s="2"/>
      <c r="D5" s="2"/>
    </row>
    <row r="6" customFormat="false" ht="15.75" hidden="false" customHeight="true" outlineLevel="0" collapsed="false">
      <c r="A6" s="2"/>
      <c r="B6" s="2"/>
      <c r="C6" s="2"/>
      <c r="D6" s="2"/>
    </row>
    <row r="7" customFormat="false" ht="15.75" hidden="false" customHeight="true" outlineLevel="0" collapsed="false">
      <c r="A7" s="2"/>
      <c r="B7" s="2"/>
      <c r="C7" s="2"/>
      <c r="D7" s="2"/>
    </row>
    <row r="8" customFormat="false" ht="15.75" hidden="false" customHeight="true" outlineLevel="0" collapsed="false">
      <c r="A8" s="2"/>
      <c r="B8" s="2"/>
      <c r="C8" s="2"/>
      <c r="D8" s="2"/>
    </row>
  </sheetData>
  <mergeCells count="2">
    <mergeCell ref="A1:D1"/>
    <mergeCell ref="A2: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W173"/>
  <sheetViews>
    <sheetView showFormulas="false" showGridLines="true" showRowColHeaders="true" showZeros="true" rightToLeft="false" tabSelected="true" showOutlineSymbols="true" defaultGridColor="true" view="normal" topLeftCell="A80" colorId="64" zoomScale="100" zoomScaleNormal="100" zoomScalePageLayoutView="100" workbookViewId="0">
      <selection pane="topLeft" activeCell="AMJ91" activeCellId="0" sqref="AMJ91"/>
    </sheetView>
  </sheetViews>
  <sheetFormatPr defaultColWidth="12.640625" defaultRowHeight="12.8" zeroHeight="false" outlineLevelRow="0" outlineLevelCol="0"/>
  <cols>
    <col collapsed="false" customWidth="true" hidden="false" outlineLevel="0" max="1" min="1" style="0" width="16.67"/>
    <col collapsed="false" customWidth="true" hidden="false" outlineLevel="0" max="4" min="4" style="0" width="15.63"/>
    <col collapsed="false" customWidth="true" hidden="false" outlineLevel="0" max="6" min="6" style="0" width="28.06"/>
    <col collapsed="false" customWidth="true" hidden="false" outlineLevel="0" max="7" min="7" style="0" width="24.73"/>
    <col collapsed="false" customWidth="true" hidden="false" outlineLevel="0" max="8" min="8" style="0" width="28.34"/>
    <col collapsed="false" customWidth="true" hidden="false" outlineLevel="0" max="9" min="9" style="0" width="14.21"/>
    <col collapsed="false" customWidth="false" hidden="true" outlineLevel="0" max="18" min="10" style="0" width="12.63"/>
    <col collapsed="false" customWidth="true" hidden="true" outlineLevel="0" max="21" min="19" style="0" width="12.25"/>
    <col collapsed="false" customWidth="false" hidden="true" outlineLevel="0" max="1023" min="22" style="0" width="12.63"/>
    <col collapsed="false" customWidth="true" hidden="true" outlineLevel="0" max="1024" min="1024" style="0" width="11.52"/>
  </cols>
  <sheetData>
    <row r="1" customFormat="false" ht="35.05" hidden="false" customHeight="false" outlineLevel="0" collapsed="false">
      <c r="A1" s="3" t="s">
        <v>2</v>
      </c>
      <c r="B1" s="4" t="n">
        <v>0</v>
      </c>
      <c r="C1" s="5"/>
      <c r="D1" s="6"/>
      <c r="E1" s="7"/>
      <c r="U1" s="8" t="n">
        <f aca="false">U4</f>
        <v>463.85</v>
      </c>
    </row>
    <row r="2" customFormat="false" ht="15.75" hidden="false" customHeight="true" outlineLevel="0" collapsed="false">
      <c r="A2" s="9" t="s">
        <v>3</v>
      </c>
      <c r="B2" s="9"/>
      <c r="C2" s="9"/>
      <c r="D2" s="9"/>
      <c r="E2" s="9"/>
      <c r="F2" s="9"/>
      <c r="G2" s="9"/>
      <c r="H2" s="9"/>
      <c r="I2" s="9"/>
      <c r="J2" s="9"/>
      <c r="K2" s="10"/>
      <c r="M2" s="11" t="s">
        <v>4</v>
      </c>
      <c r="N2" s="11"/>
      <c r="O2" s="11"/>
      <c r="P2" s="11"/>
      <c r="Q2" s="11"/>
      <c r="R2" s="11"/>
      <c r="S2" s="11"/>
      <c r="T2" s="12"/>
      <c r="U2" s="12"/>
      <c r="V2" s="12"/>
      <c r="W2" s="12"/>
    </row>
    <row r="3" customFormat="false" ht="35.05" hidden="false" customHeight="true" outlineLevel="0" collapsed="false">
      <c r="A3" s="13" t="s">
        <v>5</v>
      </c>
      <c r="B3" s="14" t="s">
        <v>6</v>
      </c>
      <c r="C3" s="14"/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/>
      <c r="M3" s="11" t="s">
        <v>13</v>
      </c>
      <c r="N3" s="11" t="s">
        <v>5</v>
      </c>
      <c r="O3" s="11" t="s">
        <v>14</v>
      </c>
      <c r="P3" s="11" t="s">
        <v>15</v>
      </c>
      <c r="Q3" s="11" t="s">
        <v>16</v>
      </c>
      <c r="R3" s="11" t="s">
        <v>17</v>
      </c>
      <c r="S3" s="11" t="s">
        <v>18</v>
      </c>
      <c r="T3" s="15"/>
      <c r="U3" s="15"/>
      <c r="V3" s="15"/>
      <c r="W3" s="15" t="s">
        <v>19</v>
      </c>
    </row>
    <row r="4" customFormat="false" ht="23.85" hidden="false" customHeight="false" outlineLevel="0" collapsed="false">
      <c r="A4" s="16" t="n">
        <v>1</v>
      </c>
      <c r="B4" s="17" t="str">
        <f aca="false">O4</f>
        <v>Policorreia (Poly-belt)</v>
      </c>
      <c r="C4" s="17"/>
      <c r="D4" s="17" t="s">
        <v>20</v>
      </c>
      <c r="E4" s="18" t="n">
        <f aca="false">Q4</f>
        <v>2</v>
      </c>
      <c r="F4" s="19" t="n">
        <f aca="false">R4</f>
        <v>1030</v>
      </c>
      <c r="G4" s="19" t="n">
        <f aca="false">E4*F4</f>
        <v>2060</v>
      </c>
      <c r="H4" s="20" t="n">
        <f aca="false">F4-F4*$B$1</f>
        <v>1030</v>
      </c>
      <c r="I4" s="20" t="n">
        <f aca="false">H4*E4</f>
        <v>2060</v>
      </c>
      <c r="J4" s="20"/>
      <c r="M4" s="21" t="n">
        <v>1</v>
      </c>
      <c r="N4" s="21" t="n">
        <v>1</v>
      </c>
      <c r="O4" s="21" t="s">
        <v>21</v>
      </c>
      <c r="P4" s="21" t="s">
        <v>22</v>
      </c>
      <c r="Q4" s="21" t="n">
        <v>2</v>
      </c>
      <c r="R4" s="22" t="n">
        <v>1030</v>
      </c>
      <c r="S4" s="22" t="n">
        <v>2060</v>
      </c>
      <c r="T4" s="23"/>
      <c r="U4" s="23" t="n">
        <v>463.85</v>
      </c>
      <c r="V4" s="23"/>
      <c r="W4" s="23" t="s">
        <v>23</v>
      </c>
    </row>
    <row r="5" customFormat="false" ht="23.85" hidden="false" customHeight="false" outlineLevel="0" collapsed="false">
      <c r="A5" s="16" t="n">
        <f aca="false">A4+1</f>
        <v>2</v>
      </c>
      <c r="B5" s="17" t="str">
        <f aca="false">O5</f>
        <v>Compressor (Compressor)</v>
      </c>
      <c r="C5" s="17"/>
      <c r="D5" s="17" t="s">
        <v>20</v>
      </c>
      <c r="E5" s="18" t="n">
        <f aca="false">Q5</f>
        <v>1</v>
      </c>
      <c r="F5" s="19" t="n">
        <f aca="false">R5</f>
        <v>8448.58</v>
      </c>
      <c r="G5" s="19" t="n">
        <f aca="false">F5*E5</f>
        <v>8448.58</v>
      </c>
      <c r="H5" s="20" t="n">
        <f aca="false">F5-F5*$B$1</f>
        <v>8448.58</v>
      </c>
      <c r="I5" s="20" t="n">
        <f aca="false">H5*E5</f>
        <v>8448.58</v>
      </c>
      <c r="J5" s="20"/>
      <c r="M5" s="21"/>
      <c r="N5" s="21" t="n">
        <v>2</v>
      </c>
      <c r="O5" s="21" t="s">
        <v>24</v>
      </c>
      <c r="P5" s="21" t="s">
        <v>22</v>
      </c>
      <c r="Q5" s="21" t="n">
        <v>1</v>
      </c>
      <c r="R5" s="22" t="n">
        <v>8448.58</v>
      </c>
      <c r="S5" s="22" t="n">
        <v>8448.58</v>
      </c>
      <c r="T5" s="23"/>
      <c r="U5" s="23" t="str">
        <f aca="false">IFERROR(__xludf.dummyfunction("REGEXREPLACE(Q5,""R$"",)"),"R$")</f>
        <v>R$</v>
      </c>
      <c r="V5" s="23"/>
      <c r="W5" s="23" t="s">
        <v>25</v>
      </c>
    </row>
    <row r="6" customFormat="false" ht="57.45" hidden="false" customHeight="false" outlineLevel="0" collapsed="false">
      <c r="A6" s="16" t="n">
        <f aca="false">A5+1</f>
        <v>3</v>
      </c>
      <c r="B6" s="17" t="str">
        <f aca="false">O6</f>
        <v>Conjunto de filtro do evaporador (Evaporator
Filter Assy)</v>
      </c>
      <c r="C6" s="17"/>
      <c r="D6" s="17" t="s">
        <v>20</v>
      </c>
      <c r="E6" s="18" t="n">
        <f aca="false">Q6</f>
        <v>2</v>
      </c>
      <c r="F6" s="19" t="n">
        <f aca="false">R6</f>
        <v>1460</v>
      </c>
      <c r="G6" s="19" t="n">
        <f aca="false">F6*E6</f>
        <v>2920</v>
      </c>
      <c r="H6" s="20" t="n">
        <f aca="false">F6-F6*$B$1</f>
        <v>1460</v>
      </c>
      <c r="I6" s="20" t="n">
        <f aca="false">H6*E6</f>
        <v>2920</v>
      </c>
      <c r="J6" s="20"/>
      <c r="M6" s="21"/>
      <c r="N6" s="21" t="n">
        <v>3</v>
      </c>
      <c r="O6" s="21" t="s">
        <v>26</v>
      </c>
      <c r="P6" s="21" t="s">
        <v>22</v>
      </c>
      <c r="Q6" s="21" t="n">
        <v>2</v>
      </c>
      <c r="R6" s="22" t="n">
        <v>1460</v>
      </c>
      <c r="S6" s="22" t="n">
        <v>2920</v>
      </c>
      <c r="T6" s="23"/>
      <c r="U6" s="23" t="str">
        <f aca="false">IFERROR(__xludf.dummyfunction("REGEXREPLACE(Q6,""\D"",)"),"")</f>
        <v/>
      </c>
      <c r="V6" s="23"/>
      <c r="W6" s="23" t="s">
        <v>27</v>
      </c>
    </row>
    <row r="7" customFormat="false" ht="35.05" hidden="false" customHeight="false" outlineLevel="0" collapsed="false">
      <c r="A7" s="16" t="n">
        <f aca="false">A6+1</f>
        <v>4</v>
      </c>
      <c r="B7" s="17" t="str">
        <f aca="false">O7</f>
        <v>Motor da ventoinha (Blower Motor)</v>
      </c>
      <c r="C7" s="17"/>
      <c r="D7" s="17" t="s">
        <v>20</v>
      </c>
      <c r="E7" s="18" t="n">
        <f aca="false">Q7</f>
        <v>1</v>
      </c>
      <c r="F7" s="19" t="n">
        <f aca="false">R7</f>
        <v>5640</v>
      </c>
      <c r="G7" s="19" t="n">
        <f aca="false">F7*E7</f>
        <v>5640</v>
      </c>
      <c r="H7" s="20" t="n">
        <f aca="false">F7-F7*$B$1</f>
        <v>5640</v>
      </c>
      <c r="I7" s="20" t="n">
        <f aca="false">H7*E7</f>
        <v>5640</v>
      </c>
      <c r="J7" s="20"/>
      <c r="M7" s="21"/>
      <c r="N7" s="21" t="n">
        <v>4</v>
      </c>
      <c r="O7" s="21" t="s">
        <v>28</v>
      </c>
      <c r="P7" s="21" t="s">
        <v>22</v>
      </c>
      <c r="Q7" s="21" t="n">
        <v>1</v>
      </c>
      <c r="R7" s="22" t="n">
        <v>5640</v>
      </c>
      <c r="S7" s="22" t="n">
        <v>5640</v>
      </c>
      <c r="T7" s="23"/>
      <c r="U7" s="23" t="str">
        <f aca="false">IFERROR(__xludf.dummyfunction("REGEXREPLACE(Q7,""\D"",)"),"")</f>
        <v/>
      </c>
      <c r="V7" s="23"/>
      <c r="W7" s="23" t="s">
        <v>29</v>
      </c>
    </row>
    <row r="8" customFormat="false" ht="46.25" hidden="false" customHeight="false" outlineLevel="0" collapsed="false">
      <c r="A8" s="16" t="n">
        <f aca="false">A7+1</f>
        <v>5</v>
      </c>
      <c r="B8" s="17" t="str">
        <f aca="false">O8</f>
        <v>Ventilador condensador (Condenser Fan)</v>
      </c>
      <c r="C8" s="17"/>
      <c r="D8" s="17" t="s">
        <v>20</v>
      </c>
      <c r="E8" s="18" t="n">
        <f aca="false">Q8</f>
        <v>1</v>
      </c>
      <c r="F8" s="19" t="n">
        <f aca="false">R8</f>
        <v>2232.43</v>
      </c>
      <c r="G8" s="19" t="n">
        <f aca="false">F8*E8</f>
        <v>2232.43</v>
      </c>
      <c r="H8" s="20" t="n">
        <f aca="false">F8-F8*$B$1</f>
        <v>2232.43</v>
      </c>
      <c r="I8" s="20" t="n">
        <f aca="false">H8*E8</f>
        <v>2232.43</v>
      </c>
      <c r="J8" s="20"/>
      <c r="M8" s="21"/>
      <c r="N8" s="21" t="n">
        <v>5</v>
      </c>
      <c r="O8" s="21" t="s">
        <v>30</v>
      </c>
      <c r="P8" s="21" t="s">
        <v>22</v>
      </c>
      <c r="Q8" s="21" t="n">
        <v>1</v>
      </c>
      <c r="R8" s="22" t="n">
        <v>2232.43</v>
      </c>
      <c r="S8" s="22" t="n">
        <v>2232.43</v>
      </c>
      <c r="T8" s="23"/>
      <c r="U8" s="23" t="str">
        <f aca="false">IFERROR(__xludf.dummyfunction("REGEXREPLACE(Q8,""\D"",)"),"")</f>
        <v/>
      </c>
      <c r="V8" s="23"/>
      <c r="W8" s="23" t="s">
        <v>31</v>
      </c>
    </row>
    <row r="9" customFormat="false" ht="46.25" hidden="false" customHeight="false" outlineLevel="0" collapsed="false">
      <c r="A9" s="16" t="n">
        <f aca="false">A8+1</f>
        <v>6</v>
      </c>
      <c r="B9" s="17" t="str">
        <f aca="false">O9</f>
        <v>Mola do trem principal (Spring main Gear)</v>
      </c>
      <c r="C9" s="17"/>
      <c r="D9" s="17" t="s">
        <v>20</v>
      </c>
      <c r="E9" s="18" t="n">
        <f aca="false">Q9</f>
        <v>2</v>
      </c>
      <c r="F9" s="19" t="n">
        <f aca="false">R9</f>
        <v>95319.85</v>
      </c>
      <c r="G9" s="19" t="n">
        <f aca="false">F9*E9</f>
        <v>190639.7</v>
      </c>
      <c r="H9" s="20" t="n">
        <f aca="false">F9-F9*$B$1</f>
        <v>95319.85</v>
      </c>
      <c r="I9" s="20" t="n">
        <f aca="false">H9*E9</f>
        <v>190639.7</v>
      </c>
      <c r="J9" s="20"/>
      <c r="M9" s="21"/>
      <c r="N9" s="21" t="n">
        <v>6</v>
      </c>
      <c r="O9" s="21" t="s">
        <v>32</v>
      </c>
      <c r="P9" s="21" t="s">
        <v>22</v>
      </c>
      <c r="Q9" s="21" t="n">
        <v>2</v>
      </c>
      <c r="R9" s="22" t="n">
        <v>95319.85</v>
      </c>
      <c r="S9" s="22" t="n">
        <v>190639.7</v>
      </c>
      <c r="T9" s="23"/>
      <c r="U9" s="23" t="str">
        <f aca="false">IFERROR(__xludf.dummyfunction("REGEXREPLACE(Q9,""\D"",)"),"")</f>
        <v/>
      </c>
      <c r="V9" s="23"/>
      <c r="W9" s="23" t="s">
        <v>33</v>
      </c>
    </row>
    <row r="10" customFormat="false" ht="13.8" hidden="false" customHeight="false" outlineLevel="0" collapsed="false">
      <c r="A10" s="16" t="n">
        <f aca="false">A9+1</f>
        <v>7</v>
      </c>
      <c r="B10" s="17" t="str">
        <f aca="false">O10</f>
        <v>Mola (Spring)</v>
      </c>
      <c r="C10" s="17"/>
      <c r="D10" s="17" t="s">
        <v>20</v>
      </c>
      <c r="E10" s="18" t="n">
        <f aca="false">Q10</f>
        <v>2</v>
      </c>
      <c r="F10" s="19" t="n">
        <f aca="false">R10</f>
        <v>34880</v>
      </c>
      <c r="G10" s="19" t="n">
        <f aca="false">F10*E10</f>
        <v>69760</v>
      </c>
      <c r="H10" s="20" t="n">
        <f aca="false">F10-F10*$B$1</f>
        <v>34880</v>
      </c>
      <c r="I10" s="20" t="n">
        <f aca="false">H10*E10</f>
        <v>69760</v>
      </c>
      <c r="J10" s="20"/>
      <c r="M10" s="21"/>
      <c r="N10" s="21" t="n">
        <v>7</v>
      </c>
      <c r="O10" s="21" t="s">
        <v>34</v>
      </c>
      <c r="P10" s="21" t="s">
        <v>22</v>
      </c>
      <c r="Q10" s="21" t="n">
        <v>2</v>
      </c>
      <c r="R10" s="22" t="n">
        <v>34880</v>
      </c>
      <c r="S10" s="22" t="n">
        <v>69760</v>
      </c>
      <c r="T10" s="23"/>
      <c r="U10" s="23" t="str">
        <f aca="false">IFERROR(__xludf.dummyfunction("REGEXREPLACE(Q10,""\D"",)"),"")</f>
        <v/>
      </c>
      <c r="V10" s="23"/>
      <c r="W10" s="23" t="s">
        <v>35</v>
      </c>
    </row>
    <row r="11" customFormat="false" ht="35.05" hidden="false" customHeight="false" outlineLevel="0" collapsed="false">
      <c r="A11" s="16" t="n">
        <f aca="false">A10+1</f>
        <v>8</v>
      </c>
      <c r="B11" s="17" t="str">
        <f aca="false">O11</f>
        <v>Garfo do trem da cauda (Tail Gear Fork)</v>
      </c>
      <c r="C11" s="17"/>
      <c r="D11" s="17" t="s">
        <v>20</v>
      </c>
      <c r="E11" s="18" t="n">
        <f aca="false">Q11</f>
        <v>2</v>
      </c>
      <c r="F11" s="19" t="n">
        <f aca="false">R11</f>
        <v>77986.39</v>
      </c>
      <c r="G11" s="19" t="n">
        <f aca="false">F11*E11</f>
        <v>155972.78</v>
      </c>
      <c r="H11" s="20" t="n">
        <f aca="false">F11-F11*$B$1</f>
        <v>77986.39</v>
      </c>
      <c r="I11" s="20" t="n">
        <f aca="false">H11*E11</f>
        <v>155972.78</v>
      </c>
      <c r="J11" s="20"/>
      <c r="M11" s="21"/>
      <c r="N11" s="21" t="n">
        <v>8</v>
      </c>
      <c r="O11" s="21" t="s">
        <v>36</v>
      </c>
      <c r="P11" s="21" t="s">
        <v>22</v>
      </c>
      <c r="Q11" s="21" t="n">
        <v>2</v>
      </c>
      <c r="R11" s="22" t="n">
        <v>77986.39</v>
      </c>
      <c r="S11" s="22" t="n">
        <v>155972.78</v>
      </c>
      <c r="T11" s="23"/>
      <c r="U11" s="23" t="str">
        <f aca="false">IFERROR(__xludf.dummyfunction("REGEXREPLACE(Q11,""\D"",)"),"")</f>
        <v/>
      </c>
      <c r="V11" s="23"/>
      <c r="W11" s="23" t="s">
        <v>37</v>
      </c>
    </row>
    <row r="12" customFormat="false" ht="46.25" hidden="false" customHeight="false" outlineLevel="0" collapsed="false">
      <c r="A12" s="16" t="n">
        <f aca="false">A11+1</f>
        <v>9</v>
      </c>
      <c r="B12" s="17" t="str">
        <f aca="false">O12</f>
        <v>Alojamento da roda traseira (Tail Wheel Housin)</v>
      </c>
      <c r="C12" s="17"/>
      <c r="D12" s="17" t="s">
        <v>20</v>
      </c>
      <c r="E12" s="18" t="n">
        <f aca="false">Q12</f>
        <v>2</v>
      </c>
      <c r="F12" s="19" t="n">
        <f aca="false">R12</f>
        <v>35599</v>
      </c>
      <c r="G12" s="19" t="n">
        <f aca="false">F12*E12</f>
        <v>71198</v>
      </c>
      <c r="H12" s="20" t="n">
        <f aca="false">F12-F12*$B$1</f>
        <v>35599</v>
      </c>
      <c r="I12" s="20" t="n">
        <f aca="false">H12*E12</f>
        <v>71198</v>
      </c>
      <c r="J12" s="20"/>
      <c r="M12" s="21"/>
      <c r="N12" s="21" t="n">
        <v>9</v>
      </c>
      <c r="O12" s="21" t="s">
        <v>38</v>
      </c>
      <c r="P12" s="21" t="s">
        <v>22</v>
      </c>
      <c r="Q12" s="21" t="n">
        <v>2</v>
      </c>
      <c r="R12" s="22" t="n">
        <v>35599</v>
      </c>
      <c r="S12" s="22" t="n">
        <v>71198</v>
      </c>
      <c r="T12" s="23"/>
      <c r="U12" s="23" t="str">
        <f aca="false">IFERROR(__xludf.dummyfunction("REGEXREPLACE(Q12,""\D"",)"),"")</f>
        <v/>
      </c>
      <c r="V12" s="23"/>
      <c r="W12" s="23" t="s">
        <v>39</v>
      </c>
    </row>
    <row r="13" customFormat="false" ht="57.45" hidden="false" customHeight="false" outlineLevel="0" collapsed="false">
      <c r="A13" s="16" t="n">
        <f aca="false">A12+1</f>
        <v>10</v>
      </c>
      <c r="B13" s="17" t="str">
        <f aca="false">O13</f>
        <v>Conjunto da roda da bequilha (Wheel AssyTail)</v>
      </c>
      <c r="C13" s="17"/>
      <c r="D13" s="17" t="s">
        <v>20</v>
      </c>
      <c r="E13" s="18" t="n">
        <f aca="false">Q13</f>
        <v>1</v>
      </c>
      <c r="F13" s="19" t="n">
        <f aca="false">R13</f>
        <v>140321.25</v>
      </c>
      <c r="G13" s="19" t="n">
        <f aca="false">F13*E13</f>
        <v>140321.25</v>
      </c>
      <c r="H13" s="20" t="n">
        <f aca="false">F13-F13*$B$1</f>
        <v>140321.25</v>
      </c>
      <c r="I13" s="20" t="n">
        <f aca="false">H13*E13</f>
        <v>140321.25</v>
      </c>
      <c r="J13" s="20"/>
      <c r="M13" s="21"/>
      <c r="N13" s="21" t="n">
        <v>10</v>
      </c>
      <c r="O13" s="21" t="s">
        <v>40</v>
      </c>
      <c r="P13" s="21" t="s">
        <v>22</v>
      </c>
      <c r="Q13" s="21" t="n">
        <v>1</v>
      </c>
      <c r="R13" s="22" t="n">
        <v>140321.25</v>
      </c>
      <c r="S13" s="22" t="n">
        <v>140321.25</v>
      </c>
      <c r="T13" s="23"/>
      <c r="U13" s="23" t="str">
        <f aca="false">IFERROR(__xludf.dummyfunction("REGEXREPLACE(Q13,""\D"",)"),"")</f>
        <v/>
      </c>
      <c r="V13" s="23"/>
      <c r="W13" s="23" t="s">
        <v>41</v>
      </c>
    </row>
    <row r="14" customFormat="false" ht="35.05" hidden="false" customHeight="false" outlineLevel="0" collapsed="false">
      <c r="A14" s="16" t="n">
        <f aca="false">A13+1</f>
        <v>11</v>
      </c>
      <c r="B14" s="17" t="str">
        <f aca="false">O14</f>
        <v>Porca da roda principal (Nut Main Wheel)</v>
      </c>
      <c r="C14" s="17"/>
      <c r="D14" s="17" t="s">
        <v>20</v>
      </c>
      <c r="E14" s="18" t="n">
        <f aca="false">Q14</f>
        <v>2</v>
      </c>
      <c r="F14" s="19" t="n">
        <f aca="false">R14</f>
        <v>755</v>
      </c>
      <c r="G14" s="19" t="n">
        <f aca="false">F14*E14</f>
        <v>1510</v>
      </c>
      <c r="H14" s="20" t="n">
        <f aca="false">F14-F14*$B$1</f>
        <v>755</v>
      </c>
      <c r="I14" s="20" t="n">
        <f aca="false">H14*E14</f>
        <v>1510</v>
      </c>
      <c r="J14" s="20"/>
      <c r="M14" s="21"/>
      <c r="N14" s="21" t="n">
        <v>11</v>
      </c>
      <c r="O14" s="21" t="s">
        <v>42</v>
      </c>
      <c r="P14" s="21" t="s">
        <v>22</v>
      </c>
      <c r="Q14" s="21" t="n">
        <v>2</v>
      </c>
      <c r="R14" s="22" t="n">
        <v>755</v>
      </c>
      <c r="S14" s="22" t="n">
        <v>1510</v>
      </c>
      <c r="T14" s="23"/>
      <c r="U14" s="23" t="str">
        <f aca="false">IFERROR(__xludf.dummyfunction("REGEXREPLACE(Q14,""\D"",)"),"")</f>
        <v/>
      </c>
      <c r="V14" s="23"/>
      <c r="W14" s="23" t="s">
        <v>43</v>
      </c>
    </row>
    <row r="15" customFormat="false" ht="35.05" hidden="false" customHeight="false" outlineLevel="0" collapsed="false">
      <c r="A15" s="16" t="n">
        <f aca="false">A14+1</f>
        <v>12</v>
      </c>
      <c r="B15" s="17" t="str">
        <f aca="false">O15</f>
        <v>Rolamento cônico (Bearing Cone)</v>
      </c>
      <c r="C15" s="17"/>
      <c r="D15" s="17" t="s">
        <v>20</v>
      </c>
      <c r="E15" s="18" t="n">
        <f aca="false">Q15</f>
        <v>4</v>
      </c>
      <c r="F15" s="19" t="n">
        <f aca="false">R15</f>
        <v>6236.85</v>
      </c>
      <c r="G15" s="19" t="n">
        <f aca="false">F15*E15</f>
        <v>24947.4</v>
      </c>
      <c r="H15" s="20" t="n">
        <f aca="false">F15-F15*$B$1</f>
        <v>6236.85</v>
      </c>
      <c r="I15" s="20" t="n">
        <f aca="false">H15*E15</f>
        <v>24947.4</v>
      </c>
      <c r="J15" s="20"/>
      <c r="M15" s="21"/>
      <c r="N15" s="21" t="n">
        <v>12</v>
      </c>
      <c r="O15" s="21" t="s">
        <v>44</v>
      </c>
      <c r="P15" s="21" t="s">
        <v>22</v>
      </c>
      <c r="Q15" s="21" t="n">
        <v>4</v>
      </c>
      <c r="R15" s="22" t="n">
        <v>6236.85</v>
      </c>
      <c r="S15" s="22" t="n">
        <v>24947.4</v>
      </c>
      <c r="T15" s="23"/>
      <c r="U15" s="23" t="str">
        <f aca="false">IFERROR(__xludf.dummyfunction("REGEXREPLACE(Q15,""\D"",)"),"")</f>
        <v/>
      </c>
      <c r="V15" s="23"/>
      <c r="W15" s="23" t="s">
        <v>45</v>
      </c>
    </row>
    <row r="16" customFormat="false" ht="46.25" hidden="false" customHeight="false" outlineLevel="0" collapsed="false">
      <c r="A16" s="16" t="n">
        <f aca="false">A15+1</f>
        <v>13</v>
      </c>
      <c r="B16" s="17" t="str">
        <f aca="false">O16</f>
        <v>Cilindro do conjunto de freio (Cylinder
Assembly)</v>
      </c>
      <c r="C16" s="17"/>
      <c r="D16" s="17" t="s">
        <v>20</v>
      </c>
      <c r="E16" s="18" t="n">
        <f aca="false">Q16</f>
        <v>1</v>
      </c>
      <c r="F16" s="19" t="n">
        <f aca="false">R16</f>
        <v>168137.41</v>
      </c>
      <c r="G16" s="19" t="n">
        <f aca="false">F16*E16</f>
        <v>168137.41</v>
      </c>
      <c r="H16" s="20" t="n">
        <f aca="false">F16-F16*$B$1</f>
        <v>168137.41</v>
      </c>
      <c r="I16" s="20" t="n">
        <f aca="false">H16*E16</f>
        <v>168137.41</v>
      </c>
      <c r="J16" s="20"/>
      <c r="M16" s="21"/>
      <c r="N16" s="21" t="n">
        <v>13</v>
      </c>
      <c r="O16" s="21" t="s">
        <v>46</v>
      </c>
      <c r="P16" s="21" t="s">
        <v>22</v>
      </c>
      <c r="Q16" s="21" t="n">
        <v>1</v>
      </c>
      <c r="R16" s="22" t="n">
        <v>168137.41</v>
      </c>
      <c r="S16" s="22" t="n">
        <v>168137.41</v>
      </c>
      <c r="T16" s="23"/>
      <c r="U16" s="23" t="str">
        <f aca="false">IFERROR(__xludf.dummyfunction("REGEXREPLACE(Q16,""\D"",)"),"")</f>
        <v/>
      </c>
      <c r="V16" s="23"/>
      <c r="W16" s="23" t="s">
        <v>47</v>
      </c>
    </row>
    <row r="17" customFormat="false" ht="46.25" hidden="false" customHeight="false" outlineLevel="0" collapsed="false">
      <c r="A17" s="16" t="n">
        <f aca="false">A16+1</f>
        <v>14</v>
      </c>
      <c r="B17" s="17" t="str">
        <f aca="false">O17</f>
        <v>Pistão do conjunto de freio (Piston Assembly)</v>
      </c>
      <c r="C17" s="17"/>
      <c r="D17" s="17" t="s">
        <v>20</v>
      </c>
      <c r="E17" s="18" t="n">
        <f aca="false">Q17</f>
        <v>1</v>
      </c>
      <c r="F17" s="19" t="n">
        <f aca="false">R17</f>
        <v>8088.42</v>
      </c>
      <c r="G17" s="19" t="n">
        <f aca="false">F17*E17</f>
        <v>8088.42</v>
      </c>
      <c r="H17" s="20" t="n">
        <f aca="false">F17-F17*$B$1</f>
        <v>8088.42</v>
      </c>
      <c r="I17" s="20" t="n">
        <f aca="false">H17*E17</f>
        <v>8088.42</v>
      </c>
      <c r="J17" s="20"/>
      <c r="M17" s="21"/>
      <c r="N17" s="21" t="n">
        <v>14</v>
      </c>
      <c r="O17" s="21" t="s">
        <v>48</v>
      </c>
      <c r="P17" s="21" t="s">
        <v>22</v>
      </c>
      <c r="Q17" s="21" t="n">
        <v>1</v>
      </c>
      <c r="R17" s="22" t="n">
        <v>8088.42</v>
      </c>
      <c r="S17" s="22" t="n">
        <v>8088.42</v>
      </c>
      <c r="T17" s="23"/>
      <c r="U17" s="23" t="str">
        <f aca="false">IFERROR(__xludf.dummyfunction("REGEXREPLACE(Q17,""\D"",)"),"")</f>
        <v/>
      </c>
      <c r="V17" s="23"/>
      <c r="W17" s="23" t="s">
        <v>49</v>
      </c>
    </row>
    <row r="18" customFormat="false" ht="35.05" hidden="false" customHeight="false" outlineLevel="0" collapsed="false">
      <c r="A18" s="16" t="n">
        <f aca="false">A17+1</f>
        <v>15</v>
      </c>
      <c r="B18" s="17" t="str">
        <f aca="false">O18</f>
        <v>Eixo do trem principal (Axle Main Gear)</v>
      </c>
      <c r="C18" s="17"/>
      <c r="D18" s="17" t="s">
        <v>20</v>
      </c>
      <c r="E18" s="18" t="n">
        <f aca="false">Q18</f>
        <v>2</v>
      </c>
      <c r="F18" s="19" t="n">
        <f aca="false">R18</f>
        <v>16480</v>
      </c>
      <c r="G18" s="19" t="n">
        <f aca="false">F18*E18</f>
        <v>32960</v>
      </c>
      <c r="H18" s="20" t="n">
        <f aca="false">F18-F18*$B$1</f>
        <v>16480</v>
      </c>
      <c r="I18" s="20" t="n">
        <f aca="false">H18*E18</f>
        <v>32960</v>
      </c>
      <c r="J18" s="20"/>
      <c r="M18" s="21"/>
      <c r="N18" s="21" t="n">
        <v>15</v>
      </c>
      <c r="O18" s="21" t="s">
        <v>50</v>
      </c>
      <c r="P18" s="21" t="s">
        <v>22</v>
      </c>
      <c r="Q18" s="21" t="n">
        <v>2</v>
      </c>
      <c r="R18" s="22" t="n">
        <v>16480</v>
      </c>
      <c r="S18" s="22" t="n">
        <v>32960</v>
      </c>
      <c r="T18" s="23"/>
      <c r="U18" s="23" t="str">
        <f aca="false">IFERROR(__xludf.dummyfunction("REGEXREPLACE(Q18,""\D"",)"),"")</f>
        <v/>
      </c>
      <c r="V18" s="23"/>
      <c r="W18" s="23" t="s">
        <v>51</v>
      </c>
    </row>
    <row r="19" customFormat="false" ht="23.85" hidden="false" customHeight="false" outlineLevel="0" collapsed="false">
      <c r="A19" s="16" t="n">
        <f aca="false">A18+1</f>
        <v>16</v>
      </c>
      <c r="B19" s="17" t="str">
        <f aca="false">O19</f>
        <v>Pastilha de freio</v>
      </c>
      <c r="C19" s="17"/>
      <c r="D19" s="17" t="s">
        <v>20</v>
      </c>
      <c r="E19" s="18" t="n">
        <f aca="false">Q19</f>
        <v>64</v>
      </c>
      <c r="F19" s="19" t="n">
        <f aca="false">R19</f>
        <v>599.56</v>
      </c>
      <c r="G19" s="19" t="n">
        <f aca="false">F19*E19</f>
        <v>38371.84</v>
      </c>
      <c r="H19" s="20" t="n">
        <f aca="false">F19-F19*$B$1</f>
        <v>599.56</v>
      </c>
      <c r="I19" s="20" t="n">
        <f aca="false">H19*E19</f>
        <v>38371.84</v>
      </c>
      <c r="J19" s="20"/>
      <c r="M19" s="21"/>
      <c r="N19" s="21" t="n">
        <v>16</v>
      </c>
      <c r="O19" s="21" t="s">
        <v>52</v>
      </c>
      <c r="P19" s="21" t="s">
        <v>22</v>
      </c>
      <c r="Q19" s="21" t="n">
        <v>64</v>
      </c>
      <c r="R19" s="22" t="n">
        <v>599.56</v>
      </c>
      <c r="S19" s="22" t="n">
        <v>38371.84</v>
      </c>
      <c r="T19" s="23"/>
      <c r="U19" s="23" t="str">
        <f aca="false">IFERROR(__xludf.dummyfunction("REGEXREPLACE(Q19,""\D"",)"),"")</f>
        <v/>
      </c>
      <c r="V19" s="23"/>
      <c r="W19" s="23" t="s">
        <v>53</v>
      </c>
    </row>
    <row r="20" customFormat="false" ht="35.05" hidden="false" customHeight="false" outlineLevel="0" collapsed="false">
      <c r="A20" s="16" t="n">
        <f aca="false">A19+1</f>
        <v>17</v>
      </c>
      <c r="B20" s="17" t="str">
        <f aca="false">O20</f>
        <v>Tampa do cubo (Cap, Hub)</v>
      </c>
      <c r="C20" s="17"/>
      <c r="D20" s="17" t="s">
        <v>20</v>
      </c>
      <c r="E20" s="18" t="n">
        <f aca="false">Q20</f>
        <v>2</v>
      </c>
      <c r="F20" s="19" t="n">
        <f aca="false">R20</f>
        <v>3365</v>
      </c>
      <c r="G20" s="19" t="n">
        <f aca="false">F20*E20</f>
        <v>6730</v>
      </c>
      <c r="H20" s="20" t="n">
        <f aca="false">F20-F20*$B$1</f>
        <v>3365</v>
      </c>
      <c r="I20" s="20" t="n">
        <f aca="false">H20*E20</f>
        <v>6730</v>
      </c>
      <c r="J20" s="20"/>
      <c r="M20" s="21"/>
      <c r="N20" s="21" t="n">
        <v>17</v>
      </c>
      <c r="O20" s="21" t="s">
        <v>54</v>
      </c>
      <c r="P20" s="21" t="s">
        <v>22</v>
      </c>
      <c r="Q20" s="21" t="n">
        <v>2</v>
      </c>
      <c r="R20" s="22" t="n">
        <v>3365</v>
      </c>
      <c r="S20" s="22" t="n">
        <v>6730</v>
      </c>
      <c r="T20" s="23"/>
      <c r="U20" s="23" t="str">
        <f aca="false">IFERROR(__xludf.dummyfunction("REGEXREPLACE(Q20,""\D"",)"),"")</f>
        <v/>
      </c>
      <c r="V20" s="23"/>
      <c r="W20" s="23" t="s">
        <v>55</v>
      </c>
    </row>
    <row r="21" customFormat="false" ht="46.25" hidden="false" customHeight="false" outlineLevel="0" collapsed="false">
      <c r="A21" s="16" t="n">
        <f aca="false">A20+1</f>
        <v>18</v>
      </c>
      <c r="B21" s="17" t="str">
        <f aca="false">O21</f>
        <v>Mola do pino de travamento (Spring Lock Pin)</v>
      </c>
      <c r="C21" s="17"/>
      <c r="D21" s="17" t="s">
        <v>20</v>
      </c>
      <c r="E21" s="18" t="n">
        <f aca="false">Q21</f>
        <v>2</v>
      </c>
      <c r="F21" s="19" t="n">
        <f aca="false">R21</f>
        <v>328.1</v>
      </c>
      <c r="G21" s="19" t="n">
        <f aca="false">F21*E21</f>
        <v>656.2</v>
      </c>
      <c r="H21" s="20" t="n">
        <f aca="false">F21-F21*$B$1</f>
        <v>328.1</v>
      </c>
      <c r="I21" s="20" t="n">
        <f aca="false">H21*E21</f>
        <v>656.2</v>
      </c>
      <c r="J21" s="20"/>
      <c r="M21" s="21"/>
      <c r="N21" s="21" t="n">
        <v>18</v>
      </c>
      <c r="O21" s="21" t="s">
        <v>56</v>
      </c>
      <c r="P21" s="21" t="s">
        <v>22</v>
      </c>
      <c r="Q21" s="21" t="n">
        <v>2</v>
      </c>
      <c r="R21" s="22" t="n">
        <v>328.1</v>
      </c>
      <c r="S21" s="22" t="n">
        <v>656.2</v>
      </c>
      <c r="T21" s="23"/>
      <c r="U21" s="23" t="str">
        <f aca="false">IFERROR(__xludf.dummyfunction("REGEXREPLACE(Q21,""\D"",)"),"")</f>
        <v/>
      </c>
      <c r="V21" s="23"/>
      <c r="W21" s="23" t="s">
        <v>57</v>
      </c>
    </row>
    <row r="22" customFormat="false" ht="46.25" hidden="false" customHeight="false" outlineLevel="0" collapsed="false">
      <c r="A22" s="16" t="n">
        <f aca="false">A21+1</f>
        <v>19</v>
      </c>
      <c r="B22" s="17" t="str">
        <f aca="false">O22</f>
        <v>Mola de centragem (Spring ,Centering)</v>
      </c>
      <c r="C22" s="17"/>
      <c r="D22" s="17" t="s">
        <v>20</v>
      </c>
      <c r="E22" s="18" t="n">
        <f aca="false">Q22</f>
        <v>2</v>
      </c>
      <c r="F22" s="19" t="n">
        <f aca="false">R22</f>
        <v>261.3</v>
      </c>
      <c r="G22" s="19" t="n">
        <f aca="false">F22*E22</f>
        <v>522.6</v>
      </c>
      <c r="H22" s="20" t="n">
        <f aca="false">F22-F22*$B$1</f>
        <v>261.3</v>
      </c>
      <c r="I22" s="20" t="n">
        <f aca="false">H22*E22</f>
        <v>522.6</v>
      </c>
      <c r="J22" s="20"/>
      <c r="M22" s="21"/>
      <c r="N22" s="21" t="n">
        <v>19</v>
      </c>
      <c r="O22" s="21" t="s">
        <v>58</v>
      </c>
      <c r="P22" s="21" t="s">
        <v>22</v>
      </c>
      <c r="Q22" s="21" t="n">
        <v>2</v>
      </c>
      <c r="R22" s="22" t="n">
        <v>261.3</v>
      </c>
      <c r="S22" s="22" t="n">
        <v>522.6</v>
      </c>
      <c r="T22" s="23"/>
      <c r="U22" s="23" t="str">
        <f aca="false">IFERROR(__xludf.dummyfunction("REGEXREPLACE(Q22,""\D"",)"),"")</f>
        <v/>
      </c>
      <c r="V22" s="23"/>
      <c r="W22" s="23" t="s">
        <v>59</v>
      </c>
    </row>
    <row r="23" customFormat="false" ht="23.85" hidden="false" customHeight="false" outlineLevel="0" collapsed="false">
      <c r="A23" s="16" t="n">
        <f aca="false">A22+1</f>
        <v>20</v>
      </c>
      <c r="B23" s="17" t="str">
        <f aca="false">O23</f>
        <v>câmera ar 600X100</v>
      </c>
      <c r="C23" s="17"/>
      <c r="D23" s="17" t="s">
        <v>20</v>
      </c>
      <c r="E23" s="18" t="n">
        <f aca="false">Q23</f>
        <v>4</v>
      </c>
      <c r="F23" s="19" t="n">
        <f aca="false">R23</f>
        <v>2192.44</v>
      </c>
      <c r="G23" s="19" t="n">
        <f aca="false">F23*E23</f>
        <v>8769.76</v>
      </c>
      <c r="H23" s="20" t="n">
        <f aca="false">F23-F23*$B$1</f>
        <v>2192.44</v>
      </c>
      <c r="I23" s="20" t="n">
        <f aca="false">H23*E23</f>
        <v>8769.76</v>
      </c>
      <c r="J23" s="20"/>
      <c r="M23" s="21"/>
      <c r="N23" s="21" t="n">
        <v>20</v>
      </c>
      <c r="O23" s="21" t="s">
        <v>60</v>
      </c>
      <c r="P23" s="21" t="s">
        <v>22</v>
      </c>
      <c r="Q23" s="21" t="n">
        <v>4</v>
      </c>
      <c r="R23" s="22" t="n">
        <v>2192.44</v>
      </c>
      <c r="S23" s="22" t="n">
        <v>8769.76</v>
      </c>
      <c r="T23" s="23"/>
      <c r="U23" s="23" t="str">
        <f aca="false">IFERROR(__xludf.dummyfunction("REGEXREPLACE(Q23,""\D"",)"),"")</f>
        <v/>
      </c>
      <c r="V23" s="23"/>
      <c r="W23" s="23" t="s">
        <v>61</v>
      </c>
    </row>
    <row r="24" customFormat="false" ht="46.25" hidden="false" customHeight="false" outlineLevel="0" collapsed="false">
      <c r="A24" s="16" t="n">
        <f aca="false">A23+1</f>
        <v>21</v>
      </c>
      <c r="B24" s="17" t="str">
        <f aca="false">O24</f>
        <v>Conjunto atuador do flap (Flap Actuator Assy)</v>
      </c>
      <c r="C24" s="17"/>
      <c r="D24" s="17" t="s">
        <v>20</v>
      </c>
      <c r="E24" s="18" t="n">
        <f aca="false">Q24</f>
        <v>2</v>
      </c>
      <c r="F24" s="19" t="n">
        <f aca="false">R24</f>
        <v>116356.04</v>
      </c>
      <c r="G24" s="19" t="n">
        <f aca="false">F24*E24</f>
        <v>232712.08</v>
      </c>
      <c r="H24" s="20" t="n">
        <f aca="false">F24-F24*$B$1</f>
        <v>116356.04</v>
      </c>
      <c r="I24" s="20" t="n">
        <f aca="false">H24*E24</f>
        <v>232712.08</v>
      </c>
      <c r="J24" s="20"/>
      <c r="M24" s="21"/>
      <c r="N24" s="21" t="n">
        <v>21</v>
      </c>
      <c r="O24" s="21" t="s">
        <v>62</v>
      </c>
      <c r="P24" s="21" t="s">
        <v>22</v>
      </c>
      <c r="Q24" s="21" t="n">
        <v>2</v>
      </c>
      <c r="R24" s="22" t="n">
        <v>116356.04</v>
      </c>
      <c r="S24" s="22" t="n">
        <v>232712.08</v>
      </c>
      <c r="T24" s="23"/>
      <c r="U24" s="23" t="str">
        <f aca="false">IFERROR(__xludf.dummyfunction("REGEXREPLACE(Q24,""\D"",)"),"")</f>
        <v/>
      </c>
      <c r="V24" s="23"/>
      <c r="W24" s="23" t="s">
        <v>63</v>
      </c>
    </row>
    <row r="25" customFormat="false" ht="23.85" hidden="false" customHeight="false" outlineLevel="0" collapsed="false">
      <c r="A25" s="16" t="n">
        <f aca="false">A24+1</f>
        <v>22</v>
      </c>
      <c r="B25" s="17" t="str">
        <f aca="false">O25</f>
        <v>Filtro HP (HP Filter)</v>
      </c>
      <c r="C25" s="17"/>
      <c r="D25" s="17" t="s">
        <v>20</v>
      </c>
      <c r="E25" s="18" t="n">
        <f aca="false">Q25</f>
        <v>2</v>
      </c>
      <c r="F25" s="19" t="n">
        <f aca="false">R25</f>
        <v>25484.12</v>
      </c>
      <c r="G25" s="19" t="n">
        <f aca="false">F25*E25</f>
        <v>50968.24</v>
      </c>
      <c r="H25" s="20" t="n">
        <f aca="false">F25-F25*$B$1</f>
        <v>25484.12</v>
      </c>
      <c r="I25" s="20" t="n">
        <f aca="false">H25*E25</f>
        <v>50968.24</v>
      </c>
      <c r="J25" s="20"/>
      <c r="M25" s="21"/>
      <c r="N25" s="21" t="n">
        <v>22</v>
      </c>
      <c r="O25" s="21" t="s">
        <v>64</v>
      </c>
      <c r="P25" s="21" t="s">
        <v>22</v>
      </c>
      <c r="Q25" s="21" t="n">
        <v>2</v>
      </c>
      <c r="R25" s="22" t="n">
        <v>25484.12</v>
      </c>
      <c r="S25" s="22" t="n">
        <v>50968.24</v>
      </c>
      <c r="T25" s="23"/>
      <c r="U25" s="23" t="str">
        <f aca="false">IFERROR(__xludf.dummyfunction("REGEXREPLACE(Q25,""\D"",)"),"")</f>
        <v/>
      </c>
      <c r="V25" s="23"/>
      <c r="W25" s="23" t="s">
        <v>65</v>
      </c>
    </row>
    <row r="26" customFormat="false" ht="35.05" hidden="false" customHeight="false" outlineLevel="0" collapsed="false">
      <c r="A26" s="16" t="n">
        <f aca="false">A25+1</f>
        <v>23</v>
      </c>
      <c r="B26" s="17" t="str">
        <f aca="false">O26</f>
        <v>Parabrisa central (Center Windshield)</v>
      </c>
      <c r="C26" s="17"/>
      <c r="D26" s="17" t="s">
        <v>20</v>
      </c>
      <c r="E26" s="18" t="n">
        <f aca="false">Q26</f>
        <v>1</v>
      </c>
      <c r="F26" s="19" t="n">
        <f aca="false">R26</f>
        <v>5171.17</v>
      </c>
      <c r="G26" s="19" t="n">
        <f aca="false">F26*E26</f>
        <v>5171.17</v>
      </c>
      <c r="H26" s="20" t="n">
        <f aca="false">F26-F26*$B$1</f>
        <v>5171.17</v>
      </c>
      <c r="I26" s="20" t="n">
        <f aca="false">H26*E26</f>
        <v>5171.17</v>
      </c>
      <c r="J26" s="20"/>
      <c r="M26" s="21"/>
      <c r="N26" s="21" t="n">
        <v>23</v>
      </c>
      <c r="O26" s="21" t="s">
        <v>66</v>
      </c>
      <c r="P26" s="21" t="s">
        <v>22</v>
      </c>
      <c r="Q26" s="21" t="n">
        <v>1</v>
      </c>
      <c r="R26" s="22" t="n">
        <v>5171.17</v>
      </c>
      <c r="S26" s="22" t="n">
        <v>5171.17</v>
      </c>
      <c r="T26" s="23"/>
      <c r="U26" s="23" t="str">
        <f aca="false">IFERROR(__xludf.dummyfunction("REGEXREPLACE(Q26,""\D"",)"),"")</f>
        <v/>
      </c>
      <c r="V26" s="23"/>
      <c r="W26" s="23" t="s">
        <v>67</v>
      </c>
    </row>
    <row r="27" customFormat="false" ht="46.25" hidden="false" customHeight="false" outlineLevel="0" collapsed="false">
      <c r="A27" s="16" t="n">
        <f aca="false">A26+1</f>
        <v>24</v>
      </c>
      <c r="B27" s="17" t="str">
        <f aca="false">O27</f>
        <v>Parabrisa esquerdo (Windshield Left)</v>
      </c>
      <c r="C27" s="17"/>
      <c r="D27" s="17" t="s">
        <v>20</v>
      </c>
      <c r="E27" s="18" t="n">
        <f aca="false">Q27</f>
        <v>1</v>
      </c>
      <c r="F27" s="19" t="n">
        <f aca="false">R27</f>
        <v>5400</v>
      </c>
      <c r="G27" s="19" t="n">
        <f aca="false">F27*E27</f>
        <v>5400</v>
      </c>
      <c r="H27" s="20" t="n">
        <f aca="false">F27-F27*$B$1</f>
        <v>5400</v>
      </c>
      <c r="I27" s="20" t="n">
        <f aca="false">H27*E27</f>
        <v>5400</v>
      </c>
      <c r="J27" s="20"/>
      <c r="M27" s="21"/>
      <c r="N27" s="21" t="n">
        <v>24</v>
      </c>
      <c r="O27" s="21" t="s">
        <v>68</v>
      </c>
      <c r="P27" s="21" t="s">
        <v>22</v>
      </c>
      <c r="Q27" s="21" t="n">
        <v>1</v>
      </c>
      <c r="R27" s="22" t="n">
        <v>5400</v>
      </c>
      <c r="S27" s="22" t="n">
        <v>5400</v>
      </c>
      <c r="T27" s="23"/>
      <c r="U27" s="23" t="str">
        <f aca="false">IFERROR(__xludf.dummyfunction("REGEXREPLACE(Q27,""\D"",)"),"")</f>
        <v/>
      </c>
      <c r="V27" s="23"/>
      <c r="W27" s="23" t="s">
        <v>69</v>
      </c>
    </row>
    <row r="28" customFormat="false" ht="46.25" hidden="false" customHeight="false" outlineLevel="0" collapsed="false">
      <c r="A28" s="16" t="n">
        <f aca="false">A27+1</f>
        <v>25</v>
      </c>
      <c r="B28" s="17" t="str">
        <f aca="false">O28</f>
        <v>Parabrisa direito (Windshield Right)</v>
      </c>
      <c r="C28" s="17"/>
      <c r="D28" s="17" t="s">
        <v>20</v>
      </c>
      <c r="E28" s="18" t="n">
        <f aca="false">Q28</f>
        <v>1</v>
      </c>
      <c r="F28" s="19" t="n">
        <f aca="false">R28</f>
        <v>5400</v>
      </c>
      <c r="G28" s="19" t="n">
        <f aca="false">F28*E28</f>
        <v>5400</v>
      </c>
      <c r="H28" s="20" t="n">
        <f aca="false">F28-F28*$B$1</f>
        <v>5400</v>
      </c>
      <c r="I28" s="20" t="n">
        <f aca="false">H28*E28</f>
        <v>5400</v>
      </c>
      <c r="J28" s="20"/>
      <c r="M28" s="21"/>
      <c r="N28" s="21" t="n">
        <v>25</v>
      </c>
      <c r="O28" s="21" t="s">
        <v>70</v>
      </c>
      <c r="P28" s="21" t="s">
        <v>22</v>
      </c>
      <c r="Q28" s="21" t="n">
        <v>1</v>
      </c>
      <c r="R28" s="22" t="n">
        <v>5400</v>
      </c>
      <c r="S28" s="22" t="n">
        <v>5400</v>
      </c>
      <c r="T28" s="23"/>
      <c r="U28" s="23" t="str">
        <f aca="false">IFERROR(__xludf.dummyfunction("REGEXREPLACE(Q28,""\D"",)"),"")</f>
        <v/>
      </c>
      <c r="V28" s="23"/>
      <c r="W28" s="23" t="s">
        <v>69</v>
      </c>
    </row>
    <row r="29" customFormat="false" ht="46.25" hidden="false" customHeight="false" outlineLevel="0" collapsed="false">
      <c r="A29" s="16" t="n">
        <f aca="false">A28+1</f>
        <v>26</v>
      </c>
      <c r="B29" s="17" t="str">
        <f aca="false">O29</f>
        <v>Limpador de para-brisa (Windshield Wiper)</v>
      </c>
      <c r="C29" s="17"/>
      <c r="D29" s="17" t="s">
        <v>20</v>
      </c>
      <c r="E29" s="18" t="n">
        <f aca="false">Q29</f>
        <v>4</v>
      </c>
      <c r="F29" s="19" t="n">
        <f aca="false">R29</f>
        <v>521.11</v>
      </c>
      <c r="G29" s="19" t="n">
        <f aca="false">F29*E29</f>
        <v>2084.44</v>
      </c>
      <c r="H29" s="20" t="n">
        <f aca="false">F29-F29*$B$1</f>
        <v>521.11</v>
      </c>
      <c r="I29" s="20" t="n">
        <f aca="false">H29*E29</f>
        <v>2084.44</v>
      </c>
      <c r="J29" s="20"/>
      <c r="M29" s="21"/>
      <c r="N29" s="21" t="n">
        <v>26</v>
      </c>
      <c r="O29" s="21" t="s">
        <v>71</v>
      </c>
      <c r="P29" s="21" t="s">
        <v>22</v>
      </c>
      <c r="Q29" s="21" t="n">
        <v>4</v>
      </c>
      <c r="R29" s="22" t="n">
        <v>521.11</v>
      </c>
      <c r="S29" s="22" t="n">
        <v>2084.44</v>
      </c>
      <c r="T29" s="23"/>
      <c r="U29" s="23" t="str">
        <f aca="false">IFERROR(__xludf.dummyfunction("REGEXREPLACE(Q29,""\D"",)"),"")</f>
        <v/>
      </c>
      <c r="V29" s="23"/>
      <c r="W29" s="23" t="s">
        <v>72</v>
      </c>
    </row>
    <row r="30" customFormat="false" ht="35.05" hidden="false" customHeight="false" outlineLevel="0" collapsed="false">
      <c r="A30" s="16" t="n">
        <f aca="false">A29+1</f>
        <v>27</v>
      </c>
      <c r="B30" s="17" t="str">
        <f aca="false">O30</f>
        <v>Conjunto da bóia (Float Shaft Assy)</v>
      </c>
      <c r="C30" s="17"/>
      <c r="D30" s="17" t="s">
        <v>20</v>
      </c>
      <c r="E30" s="18" t="n">
        <f aca="false">Q30</f>
        <v>1</v>
      </c>
      <c r="F30" s="19" t="n">
        <f aca="false">R30</f>
        <v>11050</v>
      </c>
      <c r="G30" s="19" t="n">
        <f aca="false">F30*E30</f>
        <v>11050</v>
      </c>
      <c r="H30" s="20" t="n">
        <f aca="false">F30-F30*$B$1</f>
        <v>11050</v>
      </c>
      <c r="I30" s="20" t="n">
        <f aca="false">H30*E30</f>
        <v>11050</v>
      </c>
      <c r="J30" s="20"/>
      <c r="M30" s="21"/>
      <c r="N30" s="21" t="n">
        <v>27</v>
      </c>
      <c r="O30" s="21" t="s">
        <v>73</v>
      </c>
      <c r="P30" s="21" t="s">
        <v>22</v>
      </c>
      <c r="Q30" s="21" t="n">
        <v>1</v>
      </c>
      <c r="R30" s="22" t="n">
        <v>11050</v>
      </c>
      <c r="S30" s="22" t="n">
        <v>11050</v>
      </c>
      <c r="T30" s="23"/>
      <c r="U30" s="23" t="str">
        <f aca="false">IFERROR(__xludf.dummyfunction("REGEXREPLACE(Q30,""\D"",)"),"")</f>
        <v/>
      </c>
      <c r="V30" s="23"/>
      <c r="W30" s="23" t="s">
        <v>74</v>
      </c>
    </row>
    <row r="31" customFormat="false" ht="35.05" hidden="false" customHeight="false" outlineLevel="0" collapsed="false">
      <c r="A31" s="16" t="n">
        <f aca="false">A30+1</f>
        <v>28</v>
      </c>
      <c r="B31" s="17" t="str">
        <f aca="false">O31</f>
        <v>Remetente de nível (Mod Level Sender)</v>
      </c>
      <c r="C31" s="17"/>
      <c r="D31" s="17" t="s">
        <v>20</v>
      </c>
      <c r="E31" s="18" t="n">
        <f aca="false">Q31</f>
        <v>1</v>
      </c>
      <c r="F31" s="19" t="n">
        <f aca="false">R31</f>
        <v>12689.02</v>
      </c>
      <c r="G31" s="19" t="n">
        <f aca="false">F31*E31</f>
        <v>12689.02</v>
      </c>
      <c r="H31" s="20" t="n">
        <f aca="false">F31-F31*$B$1</f>
        <v>12689.02</v>
      </c>
      <c r="I31" s="20" t="n">
        <f aca="false">H31*E31</f>
        <v>12689.02</v>
      </c>
      <c r="J31" s="20"/>
      <c r="M31" s="21"/>
      <c r="N31" s="21" t="n">
        <v>28</v>
      </c>
      <c r="O31" s="21" t="s">
        <v>75</v>
      </c>
      <c r="P31" s="21" t="s">
        <v>22</v>
      </c>
      <c r="Q31" s="21" t="n">
        <v>1</v>
      </c>
      <c r="R31" s="22" t="n">
        <v>12689.02</v>
      </c>
      <c r="S31" s="22" t="n">
        <v>12689.02</v>
      </c>
      <c r="T31" s="23"/>
      <c r="U31" s="23" t="str">
        <f aca="false">IFERROR(__xludf.dummyfunction("REGEXREPLACE(Q31,""\D"",)"),"")</f>
        <v/>
      </c>
      <c r="V31" s="23"/>
      <c r="W31" s="23" t="s">
        <v>76</v>
      </c>
    </row>
    <row r="32" customFormat="false" ht="46.25" hidden="false" customHeight="false" outlineLevel="0" collapsed="false">
      <c r="A32" s="16" t="n">
        <f aca="false">A31+1</f>
        <v>29</v>
      </c>
      <c r="B32" s="17" t="str">
        <f aca="false">O32</f>
        <v>Janela da porta dianteira (Window Fwd Door)</v>
      </c>
      <c r="C32" s="17"/>
      <c r="D32" s="17" t="s">
        <v>20</v>
      </c>
      <c r="E32" s="18" t="n">
        <f aca="false">Q32</f>
        <v>1</v>
      </c>
      <c r="F32" s="19" t="n">
        <f aca="false">R32</f>
        <v>1336.28</v>
      </c>
      <c r="G32" s="19" t="n">
        <f aca="false">F32*E32</f>
        <v>1336.28</v>
      </c>
      <c r="H32" s="20" t="n">
        <f aca="false">F32-F32*$B$1</f>
        <v>1336.28</v>
      </c>
      <c r="I32" s="20" t="n">
        <f aca="false">H32*E32</f>
        <v>1336.28</v>
      </c>
      <c r="J32" s="20"/>
      <c r="M32" s="21"/>
      <c r="N32" s="21" t="n">
        <v>29</v>
      </c>
      <c r="O32" s="21" t="s">
        <v>77</v>
      </c>
      <c r="P32" s="21" t="s">
        <v>22</v>
      </c>
      <c r="Q32" s="21" t="n">
        <v>1</v>
      </c>
      <c r="R32" s="22" t="n">
        <v>1336.28</v>
      </c>
      <c r="S32" s="22" t="n">
        <v>1336.28</v>
      </c>
      <c r="T32" s="23"/>
      <c r="U32" s="23" t="str">
        <f aca="false">IFERROR(__xludf.dummyfunction("REGEXREPLACE(Q32,""\D"",)"),"")</f>
        <v/>
      </c>
      <c r="V32" s="23"/>
      <c r="W32" s="23" t="s">
        <v>78</v>
      </c>
    </row>
    <row r="33" customFormat="false" ht="46.25" hidden="false" customHeight="false" outlineLevel="0" collapsed="false">
      <c r="A33" s="16" t="n">
        <f aca="false">A32+1</f>
        <v>30</v>
      </c>
      <c r="B33" s="17" t="str">
        <f aca="false">O33</f>
        <v>Janela da porta esquerda (Window OutDoor)</v>
      </c>
      <c r="C33" s="17"/>
      <c r="D33" s="17" t="s">
        <v>20</v>
      </c>
      <c r="E33" s="18" t="n">
        <f aca="false">Q33</f>
        <v>1</v>
      </c>
      <c r="F33" s="19" t="n">
        <f aca="false">R33</f>
        <v>3653.61</v>
      </c>
      <c r="G33" s="19" t="n">
        <f aca="false">F33*E33</f>
        <v>3653.61</v>
      </c>
      <c r="H33" s="20" t="n">
        <f aca="false">F33-F33*$B$1</f>
        <v>3653.61</v>
      </c>
      <c r="I33" s="20" t="n">
        <f aca="false">H33*E33</f>
        <v>3653.61</v>
      </c>
      <c r="J33" s="20"/>
      <c r="M33" s="21"/>
      <c r="N33" s="21" t="n">
        <v>30</v>
      </c>
      <c r="O33" s="21" t="s">
        <v>79</v>
      </c>
      <c r="P33" s="21" t="s">
        <v>22</v>
      </c>
      <c r="Q33" s="21" t="n">
        <v>1</v>
      </c>
      <c r="R33" s="22" t="n">
        <v>3653.61</v>
      </c>
      <c r="S33" s="22" t="n">
        <v>3653.61</v>
      </c>
      <c r="T33" s="23"/>
      <c r="U33" s="23" t="str">
        <f aca="false">IFERROR(__xludf.dummyfunction("REGEXREPLACE(Q33,""\D"",)"),"")</f>
        <v/>
      </c>
      <c r="V33" s="23"/>
      <c r="W33" s="23" t="s">
        <v>80</v>
      </c>
    </row>
    <row r="34" customFormat="false" ht="35.05" hidden="false" customHeight="false" outlineLevel="0" collapsed="false">
      <c r="A34" s="16" t="n">
        <f aca="false">A33+1</f>
        <v>31</v>
      </c>
      <c r="B34" s="17" t="str">
        <f aca="false">O34</f>
        <v>Conjunto Pitot-estático (Pitot Static Assy)</v>
      </c>
      <c r="C34" s="17"/>
      <c r="D34" s="17" t="s">
        <v>20</v>
      </c>
      <c r="E34" s="18" t="n">
        <f aca="false">Q34</f>
        <v>1</v>
      </c>
      <c r="F34" s="19" t="n">
        <f aca="false">R34</f>
        <v>189902.11</v>
      </c>
      <c r="G34" s="19" t="n">
        <f aca="false">F34*E34</f>
        <v>189902.11</v>
      </c>
      <c r="H34" s="20" t="n">
        <f aca="false">F34-F34*$B$1</f>
        <v>189902.11</v>
      </c>
      <c r="I34" s="20" t="n">
        <f aca="false">H34*E34</f>
        <v>189902.11</v>
      </c>
      <c r="J34" s="20"/>
      <c r="M34" s="21"/>
      <c r="N34" s="21" t="n">
        <v>31</v>
      </c>
      <c r="O34" s="21" t="s">
        <v>81</v>
      </c>
      <c r="P34" s="21" t="s">
        <v>22</v>
      </c>
      <c r="Q34" s="21" t="n">
        <v>1</v>
      </c>
      <c r="R34" s="22" t="n">
        <v>189902.11</v>
      </c>
      <c r="S34" s="22" t="n">
        <v>189902.11</v>
      </c>
      <c r="T34" s="23"/>
      <c r="U34" s="23" t="str">
        <f aca="false">IFERROR(__xludf.dummyfunction("REGEXREPLACE(Q34,""\D"",)"),"")</f>
        <v/>
      </c>
      <c r="V34" s="23"/>
      <c r="W34" s="23" t="s">
        <v>82</v>
      </c>
    </row>
    <row r="35" customFormat="false" ht="23.85" hidden="false" customHeight="false" outlineLevel="0" collapsed="false">
      <c r="A35" s="16" t="n">
        <f aca="false">A34+1</f>
        <v>32</v>
      </c>
      <c r="B35" s="17" t="str">
        <f aca="false">O35</f>
        <v>Bateria (Battery)</v>
      </c>
      <c r="C35" s="17"/>
      <c r="D35" s="17" t="s">
        <v>20</v>
      </c>
      <c r="E35" s="18" t="n">
        <f aca="false">Q35</f>
        <v>6</v>
      </c>
      <c r="F35" s="19" t="n">
        <f aca="false">R35</f>
        <v>21195.07</v>
      </c>
      <c r="G35" s="19" t="n">
        <f aca="false">F35*E35</f>
        <v>127170.42</v>
      </c>
      <c r="H35" s="20" t="n">
        <f aca="false">F35-F35*$B$1</f>
        <v>21195.07</v>
      </c>
      <c r="I35" s="20" t="n">
        <f aca="false">H35*E35</f>
        <v>127170.42</v>
      </c>
      <c r="J35" s="20"/>
      <c r="M35" s="21"/>
      <c r="N35" s="21" t="n">
        <v>32</v>
      </c>
      <c r="O35" s="21" t="s">
        <v>83</v>
      </c>
      <c r="P35" s="21" t="s">
        <v>22</v>
      </c>
      <c r="Q35" s="21" t="n">
        <v>6</v>
      </c>
      <c r="R35" s="22" t="n">
        <v>21195.07</v>
      </c>
      <c r="S35" s="22" t="n">
        <v>127170.42</v>
      </c>
      <c r="T35" s="23"/>
      <c r="U35" s="23" t="str">
        <f aca="false">IFERROR(__xludf.dummyfunction("REGEXREPLACE(Q35,""\D"",)"),"")</f>
        <v/>
      </c>
      <c r="V35" s="23"/>
      <c r="W35" s="23" t="s">
        <v>84</v>
      </c>
    </row>
    <row r="36" customFormat="false" ht="46.25" hidden="false" customHeight="false" outlineLevel="0" collapsed="false">
      <c r="A36" s="16" t="n">
        <f aca="false">A35+1</f>
        <v>33</v>
      </c>
      <c r="B36" s="17" t="str">
        <f aca="false">O36</f>
        <v>Controlador de voltagem (GCU Voltage
Controller)</v>
      </c>
      <c r="C36" s="17"/>
      <c r="D36" s="17" t="s">
        <v>20</v>
      </c>
      <c r="E36" s="18" t="n">
        <f aca="false">Q36</f>
        <v>1</v>
      </c>
      <c r="F36" s="19" t="n">
        <f aca="false">R36</f>
        <v>73220.62</v>
      </c>
      <c r="G36" s="19" t="n">
        <f aca="false">F36*E36</f>
        <v>73220.62</v>
      </c>
      <c r="H36" s="20" t="n">
        <f aca="false">F36-F36*$B$1</f>
        <v>73220.62</v>
      </c>
      <c r="I36" s="20" t="n">
        <f aca="false">H36*E36</f>
        <v>73220.62</v>
      </c>
      <c r="J36" s="20"/>
      <c r="M36" s="21"/>
      <c r="N36" s="21" t="n">
        <v>33</v>
      </c>
      <c r="O36" s="21" t="s">
        <v>85</v>
      </c>
      <c r="P36" s="21" t="s">
        <v>22</v>
      </c>
      <c r="Q36" s="21" t="n">
        <v>1</v>
      </c>
      <c r="R36" s="22" t="n">
        <v>73220.62</v>
      </c>
      <c r="S36" s="22" t="n">
        <v>73220.62</v>
      </c>
      <c r="T36" s="23"/>
      <c r="U36" s="23" t="str">
        <f aca="false">IFERROR(__xludf.dummyfunction("REGEXREPLACE(Q36,""\D"",)"),"")</f>
        <v/>
      </c>
      <c r="V36" s="23"/>
      <c r="W36" s="23" t="s">
        <v>86</v>
      </c>
    </row>
    <row r="37" customFormat="false" ht="57.45" hidden="false" customHeight="false" outlineLevel="0" collapsed="false">
      <c r="A37" s="16" t="n">
        <f aca="false">A36+1</f>
        <v>34</v>
      </c>
      <c r="B37" s="17" t="str">
        <f aca="false">O37</f>
        <v>Motor de partida / gerador (Starter Generator)</v>
      </c>
      <c r="C37" s="17"/>
      <c r="D37" s="17" t="s">
        <v>20</v>
      </c>
      <c r="E37" s="18" t="n">
        <f aca="false">Q37</f>
        <v>1</v>
      </c>
      <c r="F37" s="19" t="n">
        <f aca="false">R37</f>
        <v>216192.78</v>
      </c>
      <c r="G37" s="19" t="n">
        <f aca="false">F37*E37</f>
        <v>216192.78</v>
      </c>
      <c r="H37" s="20" t="n">
        <f aca="false">F37-F37*$B$1</f>
        <v>216192.78</v>
      </c>
      <c r="I37" s="20" t="n">
        <f aca="false">H37*E37</f>
        <v>216192.78</v>
      </c>
      <c r="J37" s="20"/>
      <c r="M37" s="21"/>
      <c r="N37" s="21" t="n">
        <v>34</v>
      </c>
      <c r="O37" s="21" t="s">
        <v>87</v>
      </c>
      <c r="P37" s="21" t="s">
        <v>22</v>
      </c>
      <c r="Q37" s="21" t="n">
        <v>1</v>
      </c>
      <c r="R37" s="22" t="n">
        <v>216192.78</v>
      </c>
      <c r="S37" s="22" t="n">
        <v>216192.78</v>
      </c>
      <c r="T37" s="23"/>
      <c r="U37" s="23" t="str">
        <f aca="false">IFERROR(__xludf.dummyfunction("REGEXREPLACE(Q37,""\D"",)"),"")</f>
        <v/>
      </c>
      <c r="V37" s="23"/>
      <c r="W37" s="23" t="s">
        <v>88</v>
      </c>
    </row>
    <row r="38" customFormat="false" ht="46.25" hidden="false" customHeight="false" outlineLevel="0" collapsed="false">
      <c r="A38" s="16" t="n">
        <f aca="false">A37+1</f>
        <v>35</v>
      </c>
      <c r="B38" s="17" t="str">
        <f aca="false">O38</f>
        <v>Conjunto de luz de cauda (Tail Light Assy)</v>
      </c>
      <c r="C38" s="17"/>
      <c r="D38" s="17" t="s">
        <v>20</v>
      </c>
      <c r="E38" s="18" t="n">
        <f aca="false">Q38</f>
        <v>1</v>
      </c>
      <c r="F38" s="19" t="n">
        <f aca="false">R38</f>
        <v>2672.16</v>
      </c>
      <c r="G38" s="19" t="n">
        <f aca="false">F38*E38</f>
        <v>2672.16</v>
      </c>
      <c r="H38" s="20" t="n">
        <f aca="false">F38-F38*$B$1</f>
        <v>2672.16</v>
      </c>
      <c r="I38" s="20" t="n">
        <f aca="false">H38*E38</f>
        <v>2672.16</v>
      </c>
      <c r="J38" s="20"/>
      <c r="M38" s="21"/>
      <c r="N38" s="21" t="n">
        <v>35</v>
      </c>
      <c r="O38" s="21" t="s">
        <v>89</v>
      </c>
      <c r="P38" s="21" t="s">
        <v>22</v>
      </c>
      <c r="Q38" s="21" t="n">
        <v>1</v>
      </c>
      <c r="R38" s="22" t="n">
        <v>2672.16</v>
      </c>
      <c r="S38" s="22" t="n">
        <v>2672.16</v>
      </c>
      <c r="T38" s="23"/>
      <c r="U38" s="23" t="str">
        <f aca="false">IFERROR(__xludf.dummyfunction("REGEXREPLACE(Q38,""\D"",)"),"")</f>
        <v/>
      </c>
      <c r="V38" s="23"/>
      <c r="W38" s="23" t="s">
        <v>43</v>
      </c>
    </row>
    <row r="39" customFormat="false" ht="35.05" hidden="false" customHeight="false" outlineLevel="0" collapsed="false">
      <c r="A39" s="16" t="n">
        <f aca="false">A38+1</f>
        <v>36</v>
      </c>
      <c r="B39" s="17" t="str">
        <f aca="false">O39</f>
        <v>Injetor de Combustível (Fuel Nozzle)</v>
      </c>
      <c r="C39" s="17"/>
      <c r="D39" s="17" t="s">
        <v>20</v>
      </c>
      <c r="E39" s="18" t="n">
        <f aca="false">Q39</f>
        <v>7</v>
      </c>
      <c r="F39" s="19" t="n">
        <f aca="false">R39</f>
        <v>6154</v>
      </c>
      <c r="G39" s="19" t="n">
        <f aca="false">F39*E39</f>
        <v>43078</v>
      </c>
      <c r="H39" s="20" t="n">
        <f aca="false">F39-F39*$B$1</f>
        <v>6154</v>
      </c>
      <c r="I39" s="20" t="n">
        <f aca="false">H39*E39</f>
        <v>43078</v>
      </c>
      <c r="J39" s="20"/>
      <c r="M39" s="21"/>
      <c r="N39" s="21" t="n">
        <v>36</v>
      </c>
      <c r="O39" s="21" t="s">
        <v>90</v>
      </c>
      <c r="P39" s="21" t="s">
        <v>22</v>
      </c>
      <c r="Q39" s="21" t="n">
        <v>7</v>
      </c>
      <c r="R39" s="22" t="n">
        <v>6154</v>
      </c>
      <c r="S39" s="22" t="n">
        <v>43078</v>
      </c>
      <c r="T39" s="23"/>
      <c r="U39" s="23" t="str">
        <f aca="false">IFERROR(__xludf.dummyfunction("REGEXREPLACE(Q39,""\D"",)"),"")</f>
        <v/>
      </c>
      <c r="V39" s="23"/>
      <c r="W39" s="23" t="s">
        <v>91</v>
      </c>
    </row>
    <row r="40" customFormat="false" ht="35.05" hidden="false" customHeight="false" outlineLevel="0" collapsed="false">
      <c r="A40" s="16" t="n">
        <f aca="false">A39+1</f>
        <v>37</v>
      </c>
      <c r="B40" s="17" t="str">
        <f aca="false">O40</f>
        <v>Bloco de Carvão (Carbon Block)</v>
      </c>
      <c r="C40" s="17"/>
      <c r="D40" s="17" t="s">
        <v>20</v>
      </c>
      <c r="E40" s="18" t="n">
        <f aca="false">Q40</f>
        <v>2</v>
      </c>
      <c r="F40" s="19" t="n">
        <f aca="false">R40</f>
        <v>3195.77</v>
      </c>
      <c r="G40" s="19" t="n">
        <f aca="false">F40*E40</f>
        <v>6391.54</v>
      </c>
      <c r="H40" s="20" t="n">
        <f aca="false">F40-F40*$B$1</f>
        <v>3195.77</v>
      </c>
      <c r="I40" s="20" t="n">
        <f aca="false">H40*E40</f>
        <v>6391.54</v>
      </c>
      <c r="J40" s="20"/>
      <c r="M40" s="21"/>
      <c r="N40" s="21" t="n">
        <v>37</v>
      </c>
      <c r="O40" s="21" t="s">
        <v>92</v>
      </c>
      <c r="P40" s="21" t="s">
        <v>22</v>
      </c>
      <c r="Q40" s="21" t="n">
        <v>2</v>
      </c>
      <c r="R40" s="22" t="n">
        <v>3195.77</v>
      </c>
      <c r="S40" s="22" t="n">
        <v>6391.54</v>
      </c>
      <c r="T40" s="23"/>
      <c r="U40" s="23" t="str">
        <f aca="false">IFERROR(__xludf.dummyfunction("REGEXREPLACE(Q40,""\D"",)"),"")</f>
        <v/>
      </c>
      <c r="V40" s="23"/>
      <c r="W40" s="23" t="s">
        <v>93</v>
      </c>
    </row>
    <row r="41" customFormat="false" ht="23.85" hidden="false" customHeight="false" outlineLevel="0" collapsed="false">
      <c r="A41" s="16" t="n">
        <f aca="false">A40+1</f>
        <v>38</v>
      </c>
      <c r="B41" s="17" t="str">
        <f aca="false">O41</f>
        <v>Filtro de Óleo (Oil Filter)</v>
      </c>
      <c r="C41" s="17"/>
      <c r="D41" s="17" t="s">
        <v>20</v>
      </c>
      <c r="E41" s="18" t="n">
        <f aca="false">Q41</f>
        <v>2</v>
      </c>
      <c r="F41" s="19" t="n">
        <f aca="false">R41</f>
        <v>15482.5</v>
      </c>
      <c r="G41" s="19" t="n">
        <f aca="false">F41*E41</f>
        <v>30965</v>
      </c>
      <c r="H41" s="20" t="n">
        <f aca="false">F41-F41*$B$1</f>
        <v>15482.5</v>
      </c>
      <c r="I41" s="20" t="n">
        <f aca="false">H41*E41</f>
        <v>30965</v>
      </c>
      <c r="J41" s="20"/>
      <c r="M41" s="21"/>
      <c r="N41" s="21" t="n">
        <v>38</v>
      </c>
      <c r="O41" s="21" t="s">
        <v>94</v>
      </c>
      <c r="P41" s="21" t="s">
        <v>22</v>
      </c>
      <c r="Q41" s="21" t="n">
        <v>2</v>
      </c>
      <c r="R41" s="22" t="n">
        <v>15482.5</v>
      </c>
      <c r="S41" s="22" t="n">
        <v>30965</v>
      </c>
      <c r="T41" s="23"/>
      <c r="U41" s="23" t="str">
        <f aca="false">IFERROR(__xludf.dummyfunction("REGEXREPLACE(Q41,""\D"",)"),"")</f>
        <v/>
      </c>
      <c r="V41" s="23"/>
      <c r="W41" s="23" t="s">
        <v>95</v>
      </c>
    </row>
    <row r="42" customFormat="false" ht="23.85" hidden="false" customHeight="false" outlineLevel="0" collapsed="false">
      <c r="A42" s="16" t="n">
        <f aca="false">A41+1</f>
        <v>39</v>
      </c>
      <c r="B42" s="17" t="str">
        <f aca="false">O42</f>
        <v>Filtro de Ar (Air Filter)</v>
      </c>
      <c r="C42" s="17"/>
      <c r="D42" s="17" t="s">
        <v>20</v>
      </c>
      <c r="E42" s="18" t="n">
        <f aca="false">Q42</f>
        <v>2</v>
      </c>
      <c r="F42" s="19" t="n">
        <f aca="false">R42</f>
        <v>94274.98</v>
      </c>
      <c r="G42" s="19" t="n">
        <f aca="false">F42*E42</f>
        <v>188549.96</v>
      </c>
      <c r="H42" s="20" t="n">
        <f aca="false">F42-F42*$B$1</f>
        <v>94274.98</v>
      </c>
      <c r="I42" s="20" t="n">
        <f aca="false">H42*E42</f>
        <v>188549.96</v>
      </c>
      <c r="J42" s="20"/>
      <c r="M42" s="21"/>
      <c r="N42" s="21" t="n">
        <v>39</v>
      </c>
      <c r="O42" s="21" t="s">
        <v>96</v>
      </c>
      <c r="P42" s="21" t="s">
        <v>22</v>
      </c>
      <c r="Q42" s="21" t="n">
        <v>2</v>
      </c>
      <c r="R42" s="22" t="n">
        <v>94274.98</v>
      </c>
      <c r="S42" s="22" t="n">
        <v>188549.96</v>
      </c>
      <c r="T42" s="23"/>
      <c r="U42" s="23" t="str">
        <f aca="false">IFERROR(__xludf.dummyfunction("REGEXREPLACE(Q42,""\D"",)"),"")</f>
        <v/>
      </c>
      <c r="V42" s="23"/>
      <c r="W42" s="23" t="s">
        <v>97</v>
      </c>
    </row>
    <row r="43" customFormat="false" ht="57.45" hidden="false" customHeight="false" outlineLevel="0" collapsed="false">
      <c r="A43" s="16" t="n">
        <f aca="false">A42+1</f>
        <v>40</v>
      </c>
      <c r="B43" s="17" t="str">
        <f aca="false">O43</f>
        <v>Conjunto de Arrefecimento de Óleo (Oil Cooler
Assy)</v>
      </c>
      <c r="C43" s="17"/>
      <c r="D43" s="17" t="s">
        <v>20</v>
      </c>
      <c r="E43" s="18" t="n">
        <f aca="false">Q43</f>
        <v>1</v>
      </c>
      <c r="F43" s="19" t="n">
        <f aca="false">R43</f>
        <v>172162.92</v>
      </c>
      <c r="G43" s="19" t="n">
        <f aca="false">F43*E43</f>
        <v>172162.92</v>
      </c>
      <c r="H43" s="20" t="n">
        <f aca="false">F43-F43*$B$1</f>
        <v>172162.92</v>
      </c>
      <c r="I43" s="20" t="n">
        <f aca="false">H43*E43</f>
        <v>172162.92</v>
      </c>
      <c r="J43" s="20"/>
      <c r="M43" s="21"/>
      <c r="N43" s="21" t="n">
        <v>40</v>
      </c>
      <c r="O43" s="21" t="s">
        <v>98</v>
      </c>
      <c r="P43" s="21" t="s">
        <v>22</v>
      </c>
      <c r="Q43" s="21" t="n">
        <v>1</v>
      </c>
      <c r="R43" s="22" t="n">
        <v>172162.92</v>
      </c>
      <c r="S43" s="22" t="n">
        <v>172162.92</v>
      </c>
      <c r="T43" s="23"/>
      <c r="U43" s="23" t="str">
        <f aca="false">IFERROR(__xludf.dummyfunction("REGEXREPLACE(Q43,""\D"",)"),"")</f>
        <v/>
      </c>
      <c r="V43" s="23"/>
      <c r="W43" s="23" t="s">
        <v>99</v>
      </c>
    </row>
    <row r="44" customFormat="false" ht="68.65" hidden="false" customHeight="false" outlineLevel="0" collapsed="false">
      <c r="A44" s="16" t="n">
        <f aca="false">A43+1</f>
        <v>41</v>
      </c>
      <c r="B44" s="17" t="str">
        <f aca="false">O44</f>
        <v>Conjunto de bomba de impulsão de combustível
(Fuel Boost Pump Assy)</v>
      </c>
      <c r="C44" s="17"/>
      <c r="D44" s="17" t="s">
        <v>20</v>
      </c>
      <c r="E44" s="18" t="n">
        <f aca="false">Q44</f>
        <v>1</v>
      </c>
      <c r="F44" s="19" t="n">
        <f aca="false">R44</f>
        <v>82724.01</v>
      </c>
      <c r="G44" s="19" t="n">
        <f aca="false">F44*E44</f>
        <v>82724.01</v>
      </c>
      <c r="H44" s="20" t="n">
        <f aca="false">F44-F44*$B$1</f>
        <v>82724.01</v>
      </c>
      <c r="I44" s="20" t="n">
        <f aca="false">H44*E44</f>
        <v>82724.01</v>
      </c>
      <c r="J44" s="20"/>
      <c r="M44" s="21"/>
      <c r="N44" s="21" t="n">
        <v>41</v>
      </c>
      <c r="O44" s="21" t="s">
        <v>100</v>
      </c>
      <c r="P44" s="21" t="s">
        <v>22</v>
      </c>
      <c r="Q44" s="21" t="n">
        <v>1</v>
      </c>
      <c r="R44" s="22" t="n">
        <v>82724.01</v>
      </c>
      <c r="S44" s="22" t="n">
        <v>82724.01</v>
      </c>
      <c r="T44" s="23"/>
      <c r="U44" s="23" t="str">
        <f aca="false">IFERROR(__xludf.dummyfunction("REGEXREPLACE(Q44,""\D"",)"),"")</f>
        <v/>
      </c>
      <c r="V44" s="23"/>
      <c r="W44" s="23" t="s">
        <v>101</v>
      </c>
    </row>
    <row r="45" customFormat="false" ht="23.85" hidden="false" customHeight="false" outlineLevel="0" collapsed="false">
      <c r="A45" s="16" t="n">
        <f aca="false">A44+1</f>
        <v>42</v>
      </c>
      <c r="B45" s="17" t="str">
        <f aca="false">O45</f>
        <v>Filtro P3 (P3 Filter)</v>
      </c>
      <c r="C45" s="17"/>
      <c r="D45" s="17" t="s">
        <v>20</v>
      </c>
      <c r="E45" s="18" t="n">
        <f aca="false">Q45</f>
        <v>2</v>
      </c>
      <c r="F45" s="19" t="n">
        <f aca="false">R45</f>
        <v>10060</v>
      </c>
      <c r="G45" s="19" t="n">
        <f aca="false">F45*E45</f>
        <v>20120</v>
      </c>
      <c r="H45" s="20" t="n">
        <f aca="false">F45-F45*$B$1</f>
        <v>10060</v>
      </c>
      <c r="I45" s="20" t="n">
        <f aca="false">H45*E45</f>
        <v>20120</v>
      </c>
      <c r="J45" s="20"/>
      <c r="M45" s="21"/>
      <c r="N45" s="21" t="n">
        <v>42</v>
      </c>
      <c r="O45" s="21" t="s">
        <v>102</v>
      </c>
      <c r="P45" s="21" t="s">
        <v>22</v>
      </c>
      <c r="Q45" s="21" t="n">
        <v>2</v>
      </c>
      <c r="R45" s="22" t="n">
        <v>10060</v>
      </c>
      <c r="S45" s="22" t="n">
        <v>20120</v>
      </c>
      <c r="T45" s="23"/>
      <c r="U45" s="23" t="str">
        <f aca="false">IFERROR(__xludf.dummyfunction("REGEXREPLACE(Q45,""\D"",)"),"")</f>
        <v/>
      </c>
      <c r="V45" s="23"/>
      <c r="W45" s="23" t="s">
        <v>103</v>
      </c>
    </row>
    <row r="46" customFormat="false" ht="23.85" hidden="false" customHeight="false" outlineLevel="0" collapsed="false">
      <c r="A46" s="16" t="n">
        <f aca="false">A45+1</f>
        <v>43</v>
      </c>
      <c r="B46" s="17" t="str">
        <f aca="false">O46</f>
        <v>Extintor de Incêndio</v>
      </c>
      <c r="C46" s="17"/>
      <c r="D46" s="17" t="s">
        <v>20</v>
      </c>
      <c r="E46" s="18" t="n">
        <f aca="false">Q46</f>
        <v>1</v>
      </c>
      <c r="F46" s="19" t="n">
        <f aca="false">R46</f>
        <v>6600</v>
      </c>
      <c r="G46" s="19" t="n">
        <f aca="false">F46*E46</f>
        <v>6600</v>
      </c>
      <c r="H46" s="20" t="n">
        <f aca="false">F46-F46*$B$1</f>
        <v>6600</v>
      </c>
      <c r="I46" s="20" t="n">
        <f aca="false">H46*E46</f>
        <v>6600</v>
      </c>
      <c r="J46" s="20"/>
      <c r="M46" s="21"/>
      <c r="N46" s="21" t="n">
        <v>43</v>
      </c>
      <c r="O46" s="21" t="s">
        <v>104</v>
      </c>
      <c r="P46" s="21" t="s">
        <v>22</v>
      </c>
      <c r="Q46" s="21" t="n">
        <v>1</v>
      </c>
      <c r="R46" s="22" t="n">
        <v>6600</v>
      </c>
      <c r="S46" s="22" t="n">
        <v>6600</v>
      </c>
      <c r="T46" s="23"/>
      <c r="U46" s="23" t="str">
        <f aca="false">IFERROR(__xludf.dummyfunction("REGEXREPLACE(Q46,""\D"",)"),"")</f>
        <v/>
      </c>
      <c r="V46" s="23"/>
      <c r="W46" s="23" t="s">
        <v>105</v>
      </c>
    </row>
    <row r="47" customFormat="false" ht="35.05" hidden="false" customHeight="false" outlineLevel="0" collapsed="false">
      <c r="A47" s="16" t="n">
        <f aca="false">A46+1</f>
        <v>44</v>
      </c>
      <c r="B47" s="17" t="str">
        <f aca="false">O47</f>
        <v>Filtro de Combustível (Fuel Filter)</v>
      </c>
      <c r="C47" s="17"/>
      <c r="D47" s="17" t="s">
        <v>20</v>
      </c>
      <c r="E47" s="18" t="n">
        <f aca="false">Q47</f>
        <v>4</v>
      </c>
      <c r="F47" s="19" t="n">
        <f aca="false">R47</f>
        <v>3320.54</v>
      </c>
      <c r="G47" s="19" t="n">
        <f aca="false">F47*E47</f>
        <v>13282.16</v>
      </c>
      <c r="H47" s="20" t="n">
        <f aca="false">F47-F47*$B$1</f>
        <v>3320.54</v>
      </c>
      <c r="I47" s="20" t="n">
        <f aca="false">H47*E47</f>
        <v>13282.16</v>
      </c>
      <c r="J47" s="20"/>
      <c r="M47" s="21"/>
      <c r="N47" s="21" t="n">
        <v>44</v>
      </c>
      <c r="O47" s="21" t="s">
        <v>106</v>
      </c>
      <c r="P47" s="21" t="s">
        <v>22</v>
      </c>
      <c r="Q47" s="21" t="n">
        <v>4</v>
      </c>
      <c r="R47" s="22" t="n">
        <v>3320.54</v>
      </c>
      <c r="S47" s="22" t="n">
        <v>13282.16</v>
      </c>
      <c r="T47" s="23"/>
      <c r="U47" s="23" t="str">
        <f aca="false">IFERROR(__xludf.dummyfunction("REGEXREPLACE(Q47,""\D"",)"),"")</f>
        <v/>
      </c>
      <c r="V47" s="23"/>
      <c r="W47" s="23" t="s">
        <v>107</v>
      </c>
    </row>
    <row r="48" customFormat="false" ht="35.05" hidden="false" customHeight="false" outlineLevel="0" collapsed="false">
      <c r="A48" s="16" t="n">
        <f aca="false">A47+1</f>
        <v>45</v>
      </c>
      <c r="B48" s="17" t="str">
        <f aca="false">O48</f>
        <v>Gerador TAC (TAC Generator)</v>
      </c>
      <c r="C48" s="17"/>
      <c r="D48" s="17" t="s">
        <v>20</v>
      </c>
      <c r="E48" s="18" t="n">
        <f aca="false">Q48</f>
        <v>1</v>
      </c>
      <c r="F48" s="19" t="n">
        <f aca="false">R48</f>
        <v>31546.33</v>
      </c>
      <c r="G48" s="19" t="n">
        <f aca="false">F48*E48</f>
        <v>31546.33</v>
      </c>
      <c r="H48" s="20" t="n">
        <f aca="false">F48-F48*$B$1</f>
        <v>31546.33</v>
      </c>
      <c r="I48" s="20" t="n">
        <f aca="false">H48*E48</f>
        <v>31546.33</v>
      </c>
      <c r="J48" s="20"/>
      <c r="M48" s="21"/>
      <c r="N48" s="21" t="n">
        <v>45</v>
      </c>
      <c r="O48" s="21" t="s">
        <v>108</v>
      </c>
      <c r="P48" s="21" t="s">
        <v>22</v>
      </c>
      <c r="Q48" s="21" t="n">
        <v>1</v>
      </c>
      <c r="R48" s="22" t="n">
        <v>31546.33</v>
      </c>
      <c r="S48" s="22" t="n">
        <v>31546.33</v>
      </c>
      <c r="T48" s="23"/>
      <c r="U48" s="23" t="str">
        <f aca="false">IFERROR(__xludf.dummyfunction("REGEXREPLACE(Q48,""\D"",)"),"")</f>
        <v/>
      </c>
      <c r="V48" s="23"/>
      <c r="W48" s="23" t="s">
        <v>109</v>
      </c>
    </row>
    <row r="49" customFormat="false" ht="35.05" hidden="false" customHeight="false" outlineLevel="0" collapsed="false">
      <c r="A49" s="16" t="n">
        <f aca="false">A48+1</f>
        <v>46</v>
      </c>
      <c r="B49" s="17" t="str">
        <f aca="false">O49</f>
        <v>Vela do ignitor (Igniter Spark Plugs)</v>
      </c>
      <c r="C49" s="17"/>
      <c r="D49" s="17" t="s">
        <v>20</v>
      </c>
      <c r="E49" s="18" t="n">
        <f aca="false">Q49</f>
        <v>4</v>
      </c>
      <c r="F49" s="19" t="n">
        <f aca="false">R49</f>
        <v>6150</v>
      </c>
      <c r="G49" s="19" t="n">
        <f aca="false">F49*E49</f>
        <v>24600</v>
      </c>
      <c r="H49" s="20" t="n">
        <f aca="false">F49-F49*$B$1</f>
        <v>6150</v>
      </c>
      <c r="I49" s="20" t="n">
        <f aca="false">H49*E49</f>
        <v>24600</v>
      </c>
      <c r="J49" s="20"/>
      <c r="M49" s="21"/>
      <c r="N49" s="21" t="n">
        <v>46</v>
      </c>
      <c r="O49" s="21" t="s">
        <v>110</v>
      </c>
      <c r="P49" s="21" t="s">
        <v>22</v>
      </c>
      <c r="Q49" s="21" t="n">
        <v>4</v>
      </c>
      <c r="R49" s="22" t="n">
        <v>6150</v>
      </c>
      <c r="S49" s="22" t="n">
        <v>24600</v>
      </c>
      <c r="T49" s="23"/>
      <c r="U49" s="23" t="str">
        <f aca="false">IFERROR(__xludf.dummyfunction("REGEXREPLACE(Q49,""\D"",)"),"")</f>
        <v/>
      </c>
      <c r="V49" s="23"/>
      <c r="W49" s="23" t="s">
        <v>111</v>
      </c>
    </row>
    <row r="50" customFormat="false" ht="35.05" hidden="false" customHeight="false" outlineLevel="0" collapsed="false">
      <c r="A50" s="16" t="n">
        <f aca="false">A49+1</f>
        <v>47</v>
      </c>
      <c r="B50" s="17" t="str">
        <f aca="false">O50</f>
        <v>Indicador de ITT (ITT Indicator)</v>
      </c>
      <c r="C50" s="17"/>
      <c r="D50" s="17" t="s">
        <v>20</v>
      </c>
      <c r="E50" s="18" t="n">
        <f aca="false">Q50</f>
        <v>1</v>
      </c>
      <c r="F50" s="19" t="n">
        <f aca="false">R50</f>
        <v>89820.06</v>
      </c>
      <c r="G50" s="19" t="n">
        <f aca="false">F50*E50</f>
        <v>89820.06</v>
      </c>
      <c r="H50" s="20" t="n">
        <f aca="false">F50-F50*$B$1</f>
        <v>89820.06</v>
      </c>
      <c r="I50" s="20" t="n">
        <f aca="false">H50*E50</f>
        <v>89820.06</v>
      </c>
      <c r="J50" s="20"/>
      <c r="M50" s="21"/>
      <c r="N50" s="21" t="n">
        <v>47</v>
      </c>
      <c r="O50" s="21" t="s">
        <v>112</v>
      </c>
      <c r="P50" s="21" t="s">
        <v>22</v>
      </c>
      <c r="Q50" s="21" t="n">
        <v>1</v>
      </c>
      <c r="R50" s="22" t="n">
        <v>89820.06</v>
      </c>
      <c r="S50" s="22" t="n">
        <v>89820.06</v>
      </c>
      <c r="T50" s="23"/>
      <c r="U50" s="23" t="str">
        <f aca="false">IFERROR(__xludf.dummyfunction("REGEXREPLACE(Q50,""\D"",)"),"")</f>
        <v/>
      </c>
      <c r="V50" s="23"/>
      <c r="W50" s="23" t="s">
        <v>113</v>
      </c>
    </row>
    <row r="51" customFormat="false" ht="57.45" hidden="false" customHeight="false" outlineLevel="0" collapsed="false">
      <c r="A51" s="16" t="n">
        <f aca="false">A50+1</f>
        <v>48</v>
      </c>
      <c r="B51" s="17" t="str">
        <f aca="false">O51</f>
        <v>Conjunto de plugs do sensor do óleo (Oil Sensor Plug Assy)</v>
      </c>
      <c r="C51" s="17"/>
      <c r="D51" s="17" t="s">
        <v>20</v>
      </c>
      <c r="E51" s="18" t="n">
        <f aca="false">Q51</f>
        <v>1</v>
      </c>
      <c r="F51" s="19" t="n">
        <f aca="false">R51</f>
        <v>3625.35</v>
      </c>
      <c r="G51" s="19" t="n">
        <f aca="false">F51*E51</f>
        <v>3625.35</v>
      </c>
      <c r="H51" s="20" t="n">
        <f aca="false">F51-F51*$B$1</f>
        <v>3625.35</v>
      </c>
      <c r="I51" s="20" t="n">
        <f aca="false">H51*E51</f>
        <v>3625.35</v>
      </c>
      <c r="J51" s="20"/>
      <c r="M51" s="21"/>
      <c r="N51" s="21" t="n">
        <v>48</v>
      </c>
      <c r="O51" s="21" t="s">
        <v>114</v>
      </c>
      <c r="P51" s="21" t="s">
        <v>22</v>
      </c>
      <c r="Q51" s="21" t="n">
        <v>1</v>
      </c>
      <c r="R51" s="22" t="n">
        <v>3625.35</v>
      </c>
      <c r="S51" s="22" t="n">
        <v>3625.35</v>
      </c>
      <c r="T51" s="23"/>
      <c r="U51" s="23" t="str">
        <f aca="false">IFERROR(__xludf.dummyfunction("REGEXREPLACE(Q51,""\D"",)"),"")</f>
        <v/>
      </c>
      <c r="V51" s="23"/>
      <c r="W51" s="23" t="s">
        <v>115</v>
      </c>
    </row>
    <row r="52" customFormat="false" ht="68.65" hidden="false" customHeight="false" outlineLevel="0" collapsed="false">
      <c r="A52" s="16" t="n">
        <f aca="false">A51+1</f>
        <v>49</v>
      </c>
      <c r="B52" s="17" t="str">
        <f aca="false">O52</f>
        <v>Bulbo do sensor de temperatura do óleo (Oil
Temp Sensor Bulb)</v>
      </c>
      <c r="C52" s="17"/>
      <c r="D52" s="17" t="s">
        <v>20</v>
      </c>
      <c r="E52" s="18" t="n">
        <f aca="false">Q52</f>
        <v>1</v>
      </c>
      <c r="F52" s="19" t="n">
        <f aca="false">R52</f>
        <v>18126</v>
      </c>
      <c r="G52" s="19" t="n">
        <f aca="false">F52*E52</f>
        <v>18126</v>
      </c>
      <c r="H52" s="20" t="n">
        <f aca="false">F52-F52*$B$1</f>
        <v>18126</v>
      </c>
      <c r="I52" s="20" t="n">
        <f aca="false">H52*E52</f>
        <v>18126</v>
      </c>
      <c r="J52" s="20"/>
      <c r="M52" s="21"/>
      <c r="N52" s="21" t="n">
        <v>49</v>
      </c>
      <c r="O52" s="21" t="s">
        <v>116</v>
      </c>
      <c r="P52" s="21" t="s">
        <v>22</v>
      </c>
      <c r="Q52" s="21" t="n">
        <v>1</v>
      </c>
      <c r="R52" s="22" t="n">
        <v>18126</v>
      </c>
      <c r="S52" s="22" t="n">
        <v>18126</v>
      </c>
      <c r="T52" s="23"/>
      <c r="U52" s="23" t="str">
        <f aca="false">IFERROR(__xludf.dummyfunction("REGEXREPLACE(Q52,""\D"",)"),"")</f>
        <v/>
      </c>
      <c r="V52" s="23"/>
      <c r="W52" s="23" t="s">
        <v>117</v>
      </c>
    </row>
    <row r="53" customFormat="false" ht="57.45" hidden="false" customHeight="false" outlineLevel="0" collapsed="false">
      <c r="A53" s="16" t="n">
        <f aca="false">A52+1</f>
        <v>50</v>
      </c>
      <c r="B53" s="17" t="str">
        <f aca="false">O53</f>
        <v>iInterruptor de pressão de combustível (Switch
Fuel Pressure)</v>
      </c>
      <c r="C53" s="17"/>
      <c r="D53" s="17" t="s">
        <v>20</v>
      </c>
      <c r="E53" s="18" t="n">
        <f aca="false">Q53</f>
        <v>1</v>
      </c>
      <c r="F53" s="19" t="n">
        <f aca="false">R53</f>
        <v>7200</v>
      </c>
      <c r="G53" s="19" t="n">
        <f aca="false">F53*E53</f>
        <v>7200</v>
      </c>
      <c r="H53" s="20" t="n">
        <f aca="false">F53-F53*$B$1</f>
        <v>7200</v>
      </c>
      <c r="I53" s="20" t="n">
        <f aca="false">H53*E53</f>
        <v>7200</v>
      </c>
      <c r="J53" s="20"/>
      <c r="M53" s="21"/>
      <c r="N53" s="21" t="n">
        <v>50</v>
      </c>
      <c r="O53" s="21" t="s">
        <v>118</v>
      </c>
      <c r="P53" s="21" t="s">
        <v>22</v>
      </c>
      <c r="Q53" s="21" t="n">
        <v>1</v>
      </c>
      <c r="R53" s="22" t="n">
        <v>7200</v>
      </c>
      <c r="S53" s="22" t="n">
        <v>7200</v>
      </c>
      <c r="T53" s="23"/>
      <c r="U53" s="23" t="str">
        <f aca="false">IFERROR(__xludf.dummyfunction("REGEXREPLACE(Q53,""\D"",)"),"")</f>
        <v/>
      </c>
      <c r="V53" s="23"/>
      <c r="W53" s="23" t="s">
        <v>119</v>
      </c>
    </row>
    <row r="54" customFormat="false" ht="35.05" hidden="false" customHeight="false" outlineLevel="0" collapsed="false">
      <c r="A54" s="16" t="n">
        <f aca="false">A53+1</f>
        <v>51</v>
      </c>
      <c r="B54" s="17" t="str">
        <f aca="false">O54</f>
        <v>Tacômetro de NG (NG Tachometer)</v>
      </c>
      <c r="C54" s="17"/>
      <c r="D54" s="17" t="s">
        <v>20</v>
      </c>
      <c r="E54" s="18" t="n">
        <f aca="false">Q54</f>
        <v>1</v>
      </c>
      <c r="F54" s="19" t="n">
        <f aca="false">R54</f>
        <v>98560.18</v>
      </c>
      <c r="G54" s="19" t="n">
        <f aca="false">F54*E54</f>
        <v>98560.18</v>
      </c>
      <c r="H54" s="20" t="n">
        <f aca="false">F54-F54*$B$1</f>
        <v>98560.18</v>
      </c>
      <c r="I54" s="20" t="n">
        <f aca="false">H54*E54</f>
        <v>98560.18</v>
      </c>
      <c r="J54" s="20"/>
      <c r="M54" s="21"/>
      <c r="N54" s="21" t="n">
        <v>51</v>
      </c>
      <c r="O54" s="21" t="s">
        <v>120</v>
      </c>
      <c r="P54" s="21" t="s">
        <v>22</v>
      </c>
      <c r="Q54" s="21" t="n">
        <v>1</v>
      </c>
      <c r="R54" s="22" t="n">
        <v>98560.18</v>
      </c>
      <c r="S54" s="22" t="n">
        <v>98560.18</v>
      </c>
      <c r="T54" s="23"/>
      <c r="U54" s="23" t="str">
        <f aca="false">IFERROR(__xludf.dummyfunction("REGEXREPLACE(Q54,""\D"",)"),"")</f>
        <v/>
      </c>
      <c r="V54" s="23"/>
      <c r="W54" s="23" t="s">
        <v>121</v>
      </c>
    </row>
    <row r="55" customFormat="false" ht="23.85" hidden="false" customHeight="false" outlineLevel="0" collapsed="false">
      <c r="A55" s="16" t="n">
        <f aca="false">A54+1</f>
        <v>52</v>
      </c>
      <c r="B55" s="17" t="str">
        <f aca="false">O55</f>
        <v>fluido freios 946 ml</v>
      </c>
      <c r="C55" s="17"/>
      <c r="D55" s="17" t="s">
        <v>20</v>
      </c>
      <c r="E55" s="18" t="n">
        <f aca="false">Q55</f>
        <v>10</v>
      </c>
      <c r="F55" s="19" t="n">
        <f aca="false">R55</f>
        <v>360</v>
      </c>
      <c r="G55" s="19" t="n">
        <f aca="false">F55*E55</f>
        <v>3600</v>
      </c>
      <c r="H55" s="20" t="n">
        <f aca="false">F55-F55*$B$1</f>
        <v>360</v>
      </c>
      <c r="I55" s="20" t="n">
        <f aca="false">H55*E55</f>
        <v>3600</v>
      </c>
      <c r="J55" s="20"/>
      <c r="M55" s="21"/>
      <c r="N55" s="21" t="n">
        <v>52</v>
      </c>
      <c r="O55" s="21" t="s">
        <v>122</v>
      </c>
      <c r="P55" s="21" t="s">
        <v>123</v>
      </c>
      <c r="Q55" s="21" t="n">
        <v>10</v>
      </c>
      <c r="R55" s="22" t="n">
        <v>360</v>
      </c>
      <c r="S55" s="22" t="n">
        <v>3600</v>
      </c>
      <c r="T55" s="23"/>
      <c r="U55" s="23" t="str">
        <f aca="false">IFERROR(__xludf.dummyfunction("REGEXREPLACE(Q55,""\D"",)"),"")</f>
        <v/>
      </c>
      <c r="V55" s="23"/>
      <c r="W55" s="23" t="s">
        <v>124</v>
      </c>
    </row>
    <row r="56" customFormat="false" ht="46.25" hidden="false" customHeight="false" outlineLevel="0" collapsed="false">
      <c r="A56" s="16" t="n">
        <f aca="false">A55+1</f>
        <v>53</v>
      </c>
      <c r="B56" s="17" t="str">
        <f aca="false">O56</f>
        <v>Lubrificante para motores turbo-hélice 946 ml</v>
      </c>
      <c r="C56" s="17"/>
      <c r="D56" s="17" t="s">
        <v>20</v>
      </c>
      <c r="E56" s="18" t="n">
        <f aca="false">Q56</f>
        <v>72</v>
      </c>
      <c r="F56" s="19" t="n">
        <f aca="false">R56</f>
        <v>585.31</v>
      </c>
      <c r="G56" s="19" t="n">
        <f aca="false">F56*E56</f>
        <v>42142.32</v>
      </c>
      <c r="H56" s="20" t="n">
        <f aca="false">F56-F56*$B$1</f>
        <v>585.31</v>
      </c>
      <c r="I56" s="20" t="n">
        <f aca="false">H56*E56</f>
        <v>42142.32</v>
      </c>
      <c r="J56" s="20"/>
      <c r="M56" s="21"/>
      <c r="N56" s="21" t="n">
        <v>53</v>
      </c>
      <c r="O56" s="21" t="s">
        <v>125</v>
      </c>
      <c r="P56" s="21" t="s">
        <v>123</v>
      </c>
      <c r="Q56" s="21" t="n">
        <v>72</v>
      </c>
      <c r="R56" s="22" t="n">
        <v>585.31</v>
      </c>
      <c r="S56" s="22" t="n">
        <v>42142.32</v>
      </c>
      <c r="T56" s="23"/>
      <c r="U56" s="23" t="str">
        <f aca="false">IFERROR(__xludf.dummyfunction("REGEXREPLACE(Q56,""\D"",)"),"")</f>
        <v/>
      </c>
      <c r="V56" s="23"/>
      <c r="W56" s="23" t="s">
        <v>126</v>
      </c>
    </row>
    <row r="57" customFormat="false" ht="46.25" hidden="false" customHeight="false" outlineLevel="0" collapsed="false">
      <c r="A57" s="16" t="n">
        <f aca="false">A56+1</f>
        <v>54</v>
      </c>
      <c r="B57" s="17" t="str">
        <f aca="false">O57</f>
        <v>Suspiro de ar (Air breather with 3/4 NPT vescor)</v>
      </c>
      <c r="C57" s="17"/>
      <c r="D57" s="17" t="s">
        <v>20</v>
      </c>
      <c r="E57" s="18" t="n">
        <f aca="false">Q57</f>
        <v>2</v>
      </c>
      <c r="F57" s="19" t="n">
        <f aca="false">R57</f>
        <v>1000</v>
      </c>
      <c r="G57" s="19" t="n">
        <f aca="false">F57*E57</f>
        <v>2000</v>
      </c>
      <c r="H57" s="20" t="n">
        <f aca="false">F57-F57*$B$1</f>
        <v>1000</v>
      </c>
      <c r="I57" s="20" t="n">
        <f aca="false">H57*E57</f>
        <v>2000</v>
      </c>
      <c r="J57" s="20"/>
      <c r="M57" s="21"/>
      <c r="N57" s="21" t="n">
        <v>54</v>
      </c>
      <c r="O57" s="21" t="s">
        <v>127</v>
      </c>
      <c r="P57" s="21" t="s">
        <v>22</v>
      </c>
      <c r="Q57" s="21" t="n">
        <v>2</v>
      </c>
      <c r="R57" s="22" t="n">
        <v>1000</v>
      </c>
      <c r="S57" s="22" t="n">
        <v>2000</v>
      </c>
      <c r="T57" s="23"/>
      <c r="U57" s="23" t="str">
        <f aca="false">IFERROR(__xludf.dummyfunction("REGEXREPLACE(Q57,""\D"",)"),"")</f>
        <v/>
      </c>
      <c r="V57" s="23"/>
      <c r="W57" s="23" t="s">
        <v>128</v>
      </c>
    </row>
    <row r="58" customFormat="false" ht="23.85" hidden="false" customHeight="false" outlineLevel="0" collapsed="false">
      <c r="A58" s="16" t="n">
        <f aca="false">A57+1</f>
        <v>55</v>
      </c>
      <c r="B58" s="17" t="str">
        <f aca="false">O58</f>
        <v>Filtro (Filter -Parker)</v>
      </c>
      <c r="C58" s="17"/>
      <c r="D58" s="17" t="s">
        <v>20</v>
      </c>
      <c r="E58" s="18" t="n">
        <f aca="false">Q58</f>
        <v>2</v>
      </c>
      <c r="F58" s="19" t="n">
        <f aca="false">R58</f>
        <v>23591</v>
      </c>
      <c r="G58" s="19" t="n">
        <f aca="false">F58*E58</f>
        <v>47182</v>
      </c>
      <c r="H58" s="20" t="n">
        <f aca="false">F58-F58*$B$1</f>
        <v>23591</v>
      </c>
      <c r="I58" s="20" t="n">
        <f aca="false">H58*E58</f>
        <v>47182</v>
      </c>
      <c r="J58" s="20"/>
      <c r="M58" s="21"/>
      <c r="N58" s="21" t="n">
        <v>55</v>
      </c>
      <c r="O58" s="21" t="s">
        <v>129</v>
      </c>
      <c r="P58" s="21" t="s">
        <v>22</v>
      </c>
      <c r="Q58" s="21" t="n">
        <v>2</v>
      </c>
      <c r="R58" s="22" t="n">
        <v>23591</v>
      </c>
      <c r="S58" s="22" t="n">
        <v>47182</v>
      </c>
      <c r="T58" s="23"/>
      <c r="U58" s="23" t="str">
        <f aca="false">IFERROR(__xludf.dummyfunction("REGEXREPLACE(Q58,""\D"",)"),"")</f>
        <v/>
      </c>
      <c r="V58" s="23"/>
      <c r="W58" s="23" t="s">
        <v>130</v>
      </c>
    </row>
    <row r="59" customFormat="false" ht="35.05" hidden="false" customHeight="false" outlineLevel="0" collapsed="false">
      <c r="A59" s="16" t="n">
        <f aca="false">A58+1</f>
        <v>56</v>
      </c>
      <c r="B59" s="17" t="str">
        <f aca="false">O59</f>
        <v>Filtro de alta pressão (HP filter - parker)</v>
      </c>
      <c r="C59" s="17"/>
      <c r="D59" s="17" t="s">
        <v>20</v>
      </c>
      <c r="E59" s="18" t="n">
        <f aca="false">Q59</f>
        <v>2</v>
      </c>
      <c r="F59" s="19" t="n">
        <f aca="false">R59</f>
        <v>27732.49</v>
      </c>
      <c r="G59" s="19" t="n">
        <f aca="false">F59*E59</f>
        <v>55464.98</v>
      </c>
      <c r="H59" s="20" t="n">
        <f aca="false">F59-F59*$B$1</f>
        <v>27732.49</v>
      </c>
      <c r="I59" s="20" t="n">
        <f aca="false">H59*E59</f>
        <v>55464.98</v>
      </c>
      <c r="J59" s="20"/>
      <c r="M59" s="21"/>
      <c r="N59" s="21" t="n">
        <v>56</v>
      </c>
      <c r="O59" s="21" t="s">
        <v>131</v>
      </c>
      <c r="P59" s="21" t="s">
        <v>22</v>
      </c>
      <c r="Q59" s="21" t="n">
        <v>2</v>
      </c>
      <c r="R59" s="22" t="n">
        <v>27732.49</v>
      </c>
      <c r="S59" s="22" t="n">
        <v>55464.98</v>
      </c>
      <c r="T59" s="23"/>
      <c r="U59" s="23" t="str">
        <f aca="false">IFERROR(__xludf.dummyfunction("REGEXREPLACE(Q59,""\D"",)"),"")</f>
        <v/>
      </c>
      <c r="V59" s="23"/>
      <c r="W59" s="23" t="s">
        <v>132</v>
      </c>
    </row>
    <row r="60" customFormat="false" ht="57.45" hidden="false" customHeight="false" outlineLevel="0" collapsed="false">
      <c r="A60" s="16" t="n">
        <f aca="false">A59+1</f>
        <v>57</v>
      </c>
      <c r="B60" s="17" t="str">
        <f aca="false">O60</f>
        <v>Válvula de cartucho (Cartridge Valve - Vickers)</v>
      </c>
      <c r="C60" s="17"/>
      <c r="D60" s="17" t="s">
        <v>20</v>
      </c>
      <c r="E60" s="18" t="n">
        <f aca="false">Q60</f>
        <v>2</v>
      </c>
      <c r="F60" s="19" t="n">
        <f aca="false">R60</f>
        <v>13712</v>
      </c>
      <c r="G60" s="19" t="n">
        <f aca="false">F60*E60</f>
        <v>27424</v>
      </c>
      <c r="H60" s="20" t="n">
        <f aca="false">F60-F60*$B$1</f>
        <v>13712</v>
      </c>
      <c r="I60" s="20" t="n">
        <f aca="false">H60*E60</f>
        <v>27424</v>
      </c>
      <c r="J60" s="20"/>
      <c r="M60" s="21"/>
      <c r="N60" s="21" t="n">
        <v>57</v>
      </c>
      <c r="O60" s="21" t="s">
        <v>133</v>
      </c>
      <c r="P60" s="21" t="s">
        <v>22</v>
      </c>
      <c r="Q60" s="21" t="n">
        <v>2</v>
      </c>
      <c r="R60" s="22" t="n">
        <v>13712</v>
      </c>
      <c r="S60" s="22" t="n">
        <v>27424</v>
      </c>
      <c r="T60" s="23"/>
      <c r="U60" s="23" t="str">
        <f aca="false">IFERROR(__xludf.dummyfunction("REGEXREPLACE(Q60,""\D"",)"),"")</f>
        <v/>
      </c>
      <c r="V60" s="23"/>
      <c r="W60" s="23" t="s">
        <v>134</v>
      </c>
    </row>
    <row r="61" customFormat="false" ht="35.05" hidden="false" customHeight="false" outlineLevel="0" collapsed="false">
      <c r="A61" s="16" t="n">
        <f aca="false">A60+1</f>
        <v>58</v>
      </c>
      <c r="B61" s="17" t="str">
        <f aca="false">O61</f>
        <v>Bobina (Coil, 24v Din 43650 - Vickers)</v>
      </c>
      <c r="C61" s="17"/>
      <c r="D61" s="17" t="s">
        <v>20</v>
      </c>
      <c r="E61" s="18" t="n">
        <f aca="false">Q61</f>
        <v>8</v>
      </c>
      <c r="F61" s="19" t="n">
        <f aca="false">R61</f>
        <v>1100.17</v>
      </c>
      <c r="G61" s="19" t="n">
        <f aca="false">F61*E61</f>
        <v>8801.36</v>
      </c>
      <c r="H61" s="20" t="n">
        <f aca="false">F61-F61*$B$1</f>
        <v>1100.17</v>
      </c>
      <c r="I61" s="20" t="n">
        <f aca="false">H61*E61</f>
        <v>8801.36</v>
      </c>
      <c r="J61" s="20"/>
      <c r="M61" s="21"/>
      <c r="N61" s="21" t="n">
        <v>58</v>
      </c>
      <c r="O61" s="21" t="s">
        <v>135</v>
      </c>
      <c r="P61" s="21" t="s">
        <v>22</v>
      </c>
      <c r="Q61" s="21" t="n">
        <v>8</v>
      </c>
      <c r="R61" s="22" t="n">
        <v>1100.17</v>
      </c>
      <c r="S61" s="22" t="n">
        <v>8801.36</v>
      </c>
      <c r="T61" s="23"/>
      <c r="U61" s="23" t="str">
        <f aca="false">IFERROR(__xludf.dummyfunction("REGEXREPLACE(Q61,""\D"",)"),"")</f>
        <v/>
      </c>
      <c r="V61" s="23"/>
      <c r="W61" s="23" t="s">
        <v>136</v>
      </c>
    </row>
    <row r="62" customFormat="false" ht="57.45" hidden="false" customHeight="false" outlineLevel="0" collapsed="false">
      <c r="A62" s="16" t="n">
        <f aca="false">A61+1</f>
        <v>59</v>
      </c>
      <c r="B62" s="17" t="str">
        <f aca="false">O62</f>
        <v>Válvula Direcional (Directional Valve
Wandfluh)</v>
      </c>
      <c r="C62" s="17"/>
      <c r="D62" s="17" t="s">
        <v>20</v>
      </c>
      <c r="E62" s="18" t="n">
        <f aca="false">Q62</f>
        <v>2</v>
      </c>
      <c r="F62" s="19" t="n">
        <f aca="false">R62</f>
        <v>14230.53</v>
      </c>
      <c r="G62" s="19" t="n">
        <f aca="false">F62*E62</f>
        <v>28461.06</v>
      </c>
      <c r="H62" s="20" t="n">
        <f aca="false">F62-F62*$B$1</f>
        <v>14230.53</v>
      </c>
      <c r="I62" s="20" t="n">
        <f aca="false">H62*E62</f>
        <v>28461.06</v>
      </c>
      <c r="J62" s="20"/>
      <c r="M62" s="21"/>
      <c r="N62" s="21" t="n">
        <v>59</v>
      </c>
      <c r="O62" s="21" t="s">
        <v>137</v>
      </c>
      <c r="P62" s="21" t="s">
        <v>22</v>
      </c>
      <c r="Q62" s="21" t="n">
        <v>2</v>
      </c>
      <c r="R62" s="22" t="n">
        <v>14230.53</v>
      </c>
      <c r="S62" s="22" t="n">
        <v>28461.06</v>
      </c>
      <c r="T62" s="23"/>
      <c r="U62" s="23" t="str">
        <f aca="false">IFERROR(__xludf.dummyfunction("REGEXREPLACE(Q62,""\D"",)"),"")</f>
        <v/>
      </c>
      <c r="V62" s="23"/>
      <c r="W62" s="23" t="s">
        <v>138</v>
      </c>
    </row>
    <row r="63" customFormat="false" ht="68.65" hidden="false" customHeight="false" outlineLevel="0" collapsed="false">
      <c r="A63" s="16" t="n">
        <f aca="false">A62+1</f>
        <v>60</v>
      </c>
      <c r="B63" s="17" t="str">
        <f aca="false">O63</f>
        <v>Conjunto de válvula LH (Valve Assembly
transland left side)</v>
      </c>
      <c r="C63" s="17"/>
      <c r="D63" s="17" t="s">
        <v>20</v>
      </c>
      <c r="E63" s="18" t="n">
        <f aca="false">Q63</f>
        <v>2</v>
      </c>
      <c r="F63" s="19" t="n">
        <f aca="false">R63</f>
        <v>28816.94</v>
      </c>
      <c r="G63" s="19" t="n">
        <f aca="false">F63*E63</f>
        <v>57633.88</v>
      </c>
      <c r="H63" s="20" t="n">
        <f aca="false">F63-F63*$B$1</f>
        <v>28816.94</v>
      </c>
      <c r="I63" s="20" t="n">
        <f aca="false">H63*E63</f>
        <v>57633.88</v>
      </c>
      <c r="J63" s="20"/>
      <c r="M63" s="21"/>
      <c r="N63" s="21" t="n">
        <v>60</v>
      </c>
      <c r="O63" s="21" t="s">
        <v>139</v>
      </c>
      <c r="P63" s="21" t="s">
        <v>22</v>
      </c>
      <c r="Q63" s="21" t="n">
        <v>2</v>
      </c>
      <c r="R63" s="22" t="n">
        <v>28816.94</v>
      </c>
      <c r="S63" s="22" t="n">
        <v>57633.88</v>
      </c>
      <c r="T63" s="23"/>
      <c r="U63" s="23" t="str">
        <f aca="false">IFERROR(__xludf.dummyfunction("REGEXREPLACE(Q63,""\D"",)"),"")</f>
        <v/>
      </c>
      <c r="V63" s="23"/>
      <c r="W63" s="23" t="s">
        <v>140</v>
      </c>
    </row>
    <row r="64" customFormat="false" ht="68.65" hidden="false" customHeight="false" outlineLevel="0" collapsed="false">
      <c r="A64" s="16" t="n">
        <f aca="false">A63+1</f>
        <v>61</v>
      </c>
      <c r="B64" s="17" t="str">
        <f aca="false">O64</f>
        <v>Conjunto de válvula RH (Valve Assembly
transland right side)</v>
      </c>
      <c r="C64" s="17"/>
      <c r="D64" s="17" t="s">
        <v>20</v>
      </c>
      <c r="E64" s="18" t="n">
        <f aca="false">Q64</f>
        <v>2</v>
      </c>
      <c r="F64" s="19" t="n">
        <f aca="false">R64</f>
        <v>24207.76</v>
      </c>
      <c r="G64" s="19" t="n">
        <f aca="false">F64*E64</f>
        <v>48415.52</v>
      </c>
      <c r="H64" s="20" t="n">
        <f aca="false">F64-F64*$B$1</f>
        <v>24207.76</v>
      </c>
      <c r="I64" s="20" t="n">
        <f aca="false">H64*E64</f>
        <v>48415.52</v>
      </c>
      <c r="J64" s="20"/>
      <c r="M64" s="21"/>
      <c r="N64" s="21" t="n">
        <v>61</v>
      </c>
      <c r="O64" s="21" t="s">
        <v>141</v>
      </c>
      <c r="P64" s="21" t="s">
        <v>22</v>
      </c>
      <c r="Q64" s="21" t="n">
        <v>2</v>
      </c>
      <c r="R64" s="22" t="n">
        <v>24207.76</v>
      </c>
      <c r="S64" s="22" t="n">
        <v>48415.52</v>
      </c>
      <c r="T64" s="23"/>
      <c r="U64" s="23" t="str">
        <f aca="false">IFERROR(__xludf.dummyfunction("REGEXREPLACE(Q64,""\D"",)"),"")</f>
        <v/>
      </c>
      <c r="V64" s="23"/>
      <c r="W64" s="23" t="s">
        <v>142</v>
      </c>
    </row>
    <row r="65" customFormat="false" ht="13.8" hidden="false" customHeight="false" outlineLevel="0" collapsed="false">
      <c r="A65" s="16" t="n">
        <f aca="false">A64+1</f>
        <v>62</v>
      </c>
      <c r="B65" s="17" t="str">
        <f aca="false">O65</f>
        <v>farol de LED</v>
      </c>
      <c r="C65" s="17"/>
      <c r="D65" s="17" t="s">
        <v>20</v>
      </c>
      <c r="E65" s="18" t="n">
        <f aca="false">Q65</f>
        <v>4</v>
      </c>
      <c r="F65" s="19" t="n">
        <f aca="false">R65</f>
        <v>9307</v>
      </c>
      <c r="G65" s="19" t="n">
        <f aca="false">F65*E65</f>
        <v>37228</v>
      </c>
      <c r="H65" s="20" t="n">
        <f aca="false">F65-F65*$B$1</f>
        <v>9307</v>
      </c>
      <c r="I65" s="20" t="n">
        <f aca="false">H65*E65</f>
        <v>37228</v>
      </c>
      <c r="J65" s="20"/>
      <c r="M65" s="21"/>
      <c r="N65" s="21" t="n">
        <v>62</v>
      </c>
      <c r="O65" s="21" t="s">
        <v>143</v>
      </c>
      <c r="P65" s="21" t="s">
        <v>22</v>
      </c>
      <c r="Q65" s="21" t="n">
        <v>4</v>
      </c>
      <c r="R65" s="22" t="n">
        <v>9307</v>
      </c>
      <c r="S65" s="22" t="n">
        <v>37228</v>
      </c>
      <c r="T65" s="23"/>
      <c r="U65" s="23" t="str">
        <f aca="false">IFERROR(__xludf.dummyfunction("REGEXREPLACE(Q65,""\D"",)"),"")</f>
        <v/>
      </c>
      <c r="V65" s="23"/>
      <c r="W65" s="23" t="s">
        <v>144</v>
      </c>
    </row>
    <row r="66" customFormat="false" ht="23.85" hidden="false" customHeight="false" outlineLevel="0" collapsed="false">
      <c r="A66" s="16" t="n">
        <f aca="false">A65+1</f>
        <v>63</v>
      </c>
      <c r="B66" s="17" t="str">
        <f aca="false">O66</f>
        <v>Semicubo Interno</v>
      </c>
      <c r="C66" s="17"/>
      <c r="D66" s="17" t="s">
        <v>20</v>
      </c>
      <c r="E66" s="18" t="n">
        <f aca="false">Q66</f>
        <v>2</v>
      </c>
      <c r="F66" s="19" t="n">
        <f aca="false">R66</f>
        <v>179859.48</v>
      </c>
      <c r="G66" s="19" t="n">
        <f aca="false">F66*E66</f>
        <v>359718.96</v>
      </c>
      <c r="H66" s="20" t="n">
        <f aca="false">F66-F66*$B$1</f>
        <v>179859.48</v>
      </c>
      <c r="I66" s="20" t="n">
        <f aca="false">H66*E66</f>
        <v>359718.96</v>
      </c>
      <c r="J66" s="20"/>
      <c r="M66" s="21"/>
      <c r="N66" s="21" t="n">
        <v>63</v>
      </c>
      <c r="O66" s="21" t="s">
        <v>145</v>
      </c>
      <c r="P66" s="21" t="s">
        <v>22</v>
      </c>
      <c r="Q66" s="21" t="n">
        <v>2</v>
      </c>
      <c r="R66" s="22" t="n">
        <v>179859.48</v>
      </c>
      <c r="S66" s="22" t="n">
        <v>359718.96</v>
      </c>
      <c r="T66" s="23"/>
      <c r="U66" s="23" t="str">
        <f aca="false">IFERROR(__xludf.dummyfunction("REGEXREPLACE(Q66,""\D"",)"),"")</f>
        <v/>
      </c>
      <c r="V66" s="23"/>
      <c r="W66" s="23" t="s">
        <v>146</v>
      </c>
    </row>
    <row r="67" customFormat="false" ht="23.85" hidden="false" customHeight="false" outlineLevel="0" collapsed="false">
      <c r="A67" s="16" t="n">
        <f aca="false">A66+1</f>
        <v>64</v>
      </c>
      <c r="B67" s="17" t="str">
        <f aca="false">O67</f>
        <v>Semicubo Externo</v>
      </c>
      <c r="C67" s="17"/>
      <c r="D67" s="17" t="s">
        <v>20</v>
      </c>
      <c r="E67" s="18" t="n">
        <f aca="false">Q67</f>
        <v>2</v>
      </c>
      <c r="F67" s="19" t="n">
        <f aca="false">R67</f>
        <v>180331.37</v>
      </c>
      <c r="G67" s="19" t="n">
        <f aca="false">F67*E67</f>
        <v>360662.74</v>
      </c>
      <c r="H67" s="20" t="n">
        <f aca="false">F67-F67*$B$1</f>
        <v>180331.37</v>
      </c>
      <c r="I67" s="20" t="n">
        <f aca="false">H67*E67</f>
        <v>360662.74</v>
      </c>
      <c r="J67" s="20"/>
      <c r="M67" s="21"/>
      <c r="N67" s="21" t="n">
        <v>64</v>
      </c>
      <c r="O67" s="21" t="s">
        <v>147</v>
      </c>
      <c r="P67" s="21" t="s">
        <v>22</v>
      </c>
      <c r="Q67" s="21" t="n">
        <v>2</v>
      </c>
      <c r="R67" s="22" t="n">
        <v>180331.37</v>
      </c>
      <c r="S67" s="22" t="n">
        <v>360662.74</v>
      </c>
      <c r="T67" s="23"/>
      <c r="U67" s="23" t="str">
        <f aca="false">IFERROR(__xludf.dummyfunction("REGEXREPLACE(Q67,""\D"",)"),"")</f>
        <v/>
      </c>
      <c r="V67" s="23"/>
      <c r="W67" s="23" t="s">
        <v>148</v>
      </c>
    </row>
    <row r="68" customFormat="false" ht="13.8" hidden="false" customHeight="false" outlineLevel="0" collapsed="false">
      <c r="A68" s="16" t="n">
        <f aca="false">A67+1</f>
        <v>65</v>
      </c>
      <c r="B68" s="17" t="str">
        <f aca="false">O68</f>
        <v>Disco de freio</v>
      </c>
      <c r="C68" s="17"/>
      <c r="D68" s="17" t="s">
        <v>20</v>
      </c>
      <c r="E68" s="18" t="n">
        <f aca="false">Q68</f>
        <v>2</v>
      </c>
      <c r="F68" s="19" t="n">
        <f aca="false">R68</f>
        <v>20930.65</v>
      </c>
      <c r="G68" s="19" t="n">
        <f aca="false">F68*E68</f>
        <v>41861.3</v>
      </c>
      <c r="H68" s="20" t="n">
        <f aca="false">F68-F68*$B$1</f>
        <v>20930.65</v>
      </c>
      <c r="I68" s="20" t="n">
        <f aca="false">H68*E68</f>
        <v>41861.3</v>
      </c>
      <c r="J68" s="20"/>
      <c r="M68" s="21"/>
      <c r="N68" s="21" t="n">
        <v>65</v>
      </c>
      <c r="O68" s="21" t="s">
        <v>149</v>
      </c>
      <c r="P68" s="21" t="s">
        <v>22</v>
      </c>
      <c r="Q68" s="21" t="n">
        <v>2</v>
      </c>
      <c r="R68" s="22" t="n">
        <v>20930.65</v>
      </c>
      <c r="S68" s="22" t="n">
        <v>41861.3</v>
      </c>
      <c r="T68" s="23"/>
      <c r="U68" s="23" t="str">
        <f aca="false">IFERROR(__xludf.dummyfunction("REGEXREPLACE(Q68,""\D"",)"),"")</f>
        <v/>
      </c>
      <c r="V68" s="23"/>
      <c r="W68" s="23" t="s">
        <v>150</v>
      </c>
    </row>
    <row r="69" customFormat="false" ht="23.85" hidden="false" customHeight="false" outlineLevel="0" collapsed="false">
      <c r="A69" s="16" t="n">
        <f aca="false">A68+1</f>
        <v>66</v>
      </c>
      <c r="B69" s="17" t="str">
        <f aca="false">O69</f>
        <v>Sapata de Freio FIXA</v>
      </c>
      <c r="C69" s="17"/>
      <c r="D69" s="17" t="s">
        <v>20</v>
      </c>
      <c r="E69" s="18" t="n">
        <f aca="false">Q69</f>
        <v>16</v>
      </c>
      <c r="F69" s="19" t="n">
        <f aca="false">R69</f>
        <v>23279.37</v>
      </c>
      <c r="G69" s="19" t="n">
        <f aca="false">F69*E69</f>
        <v>372469.92</v>
      </c>
      <c r="H69" s="20" t="n">
        <f aca="false">F69-F69*$B$1</f>
        <v>23279.37</v>
      </c>
      <c r="I69" s="20" t="n">
        <f aca="false">H69*E69</f>
        <v>372469.92</v>
      </c>
      <c r="J69" s="20"/>
      <c r="M69" s="21"/>
      <c r="N69" s="21" t="n">
        <v>66</v>
      </c>
      <c r="O69" s="21" t="s">
        <v>151</v>
      </c>
      <c r="P69" s="21" t="s">
        <v>22</v>
      </c>
      <c r="Q69" s="21" t="n">
        <v>16</v>
      </c>
      <c r="R69" s="22" t="n">
        <v>23279.37</v>
      </c>
      <c r="S69" s="22" t="n">
        <v>372469.92</v>
      </c>
      <c r="T69" s="23"/>
      <c r="U69" s="23" t="str">
        <f aca="false">IFERROR(__xludf.dummyfunction("REGEXREPLACE(Q69,""\D"",)"),"")</f>
        <v/>
      </c>
      <c r="V69" s="23"/>
      <c r="W69" s="23" t="s">
        <v>152</v>
      </c>
    </row>
    <row r="70" customFormat="false" ht="35.05" hidden="false" customHeight="false" outlineLevel="0" collapsed="false">
      <c r="A70" s="16" t="n">
        <f aca="false">A69+1</f>
        <v>67</v>
      </c>
      <c r="B70" s="17" t="str">
        <f aca="false">O70</f>
        <v>Sapata de Freio PRESSÃO</v>
      </c>
      <c r="C70" s="17"/>
      <c r="D70" s="17" t="s">
        <v>20</v>
      </c>
      <c r="E70" s="18" t="n">
        <f aca="false">Q70</f>
        <v>4</v>
      </c>
      <c r="F70" s="19" t="n">
        <f aca="false">R70</f>
        <v>29425.18</v>
      </c>
      <c r="G70" s="19" t="n">
        <f aca="false">F70*E70</f>
        <v>117700.72</v>
      </c>
      <c r="H70" s="20" t="n">
        <f aca="false">F70-F70*$B$1</f>
        <v>29425.18</v>
      </c>
      <c r="I70" s="20" t="n">
        <f aca="false">H70*E70</f>
        <v>117700.72</v>
      </c>
      <c r="J70" s="20"/>
      <c r="M70" s="21"/>
      <c r="N70" s="21" t="n">
        <v>67</v>
      </c>
      <c r="O70" s="21" t="s">
        <v>153</v>
      </c>
      <c r="P70" s="21" t="s">
        <v>22</v>
      </c>
      <c r="Q70" s="21" t="n">
        <v>4</v>
      </c>
      <c r="R70" s="22" t="n">
        <v>29425.18</v>
      </c>
      <c r="S70" s="22" t="n">
        <v>117700.72</v>
      </c>
      <c r="T70" s="23"/>
      <c r="U70" s="23" t="str">
        <f aca="false">IFERROR(__xludf.dummyfunction("REGEXREPLACE(Q70,""\D"",)"),"")</f>
        <v/>
      </c>
      <c r="V70" s="23"/>
      <c r="W70" s="23" t="s">
        <v>154</v>
      </c>
    </row>
    <row r="71" customFormat="false" ht="35.05" hidden="false" customHeight="false" outlineLevel="0" collapsed="false">
      <c r="A71" s="16" t="n">
        <f aca="false">A70+1</f>
        <v>68</v>
      </c>
      <c r="B71" s="17" t="str">
        <f aca="false">O71</f>
        <v>Kit 100 horas do motor (Kit PT6A)</v>
      </c>
      <c r="C71" s="17"/>
      <c r="D71" s="17" t="s">
        <v>20</v>
      </c>
      <c r="E71" s="18" t="n">
        <f aca="false">Q71</f>
        <v>6</v>
      </c>
      <c r="F71" s="19" t="n">
        <f aca="false">R71</f>
        <v>420.56</v>
      </c>
      <c r="G71" s="19" t="n">
        <f aca="false">F71*E71</f>
        <v>2523.36</v>
      </c>
      <c r="H71" s="20" t="n">
        <f aca="false">F71-F71*$B$1</f>
        <v>420.56</v>
      </c>
      <c r="I71" s="20" t="n">
        <f aca="false">H71*E71</f>
        <v>2523.36</v>
      </c>
      <c r="J71" s="20"/>
      <c r="M71" s="21"/>
      <c r="N71" s="21" t="n">
        <v>68</v>
      </c>
      <c r="O71" s="21" t="s">
        <v>155</v>
      </c>
      <c r="P71" s="21" t="s">
        <v>22</v>
      </c>
      <c r="Q71" s="21" t="n">
        <v>6</v>
      </c>
      <c r="R71" s="22" t="n">
        <v>420.56</v>
      </c>
      <c r="S71" s="22" t="n">
        <v>2523.36</v>
      </c>
      <c r="T71" s="23"/>
      <c r="U71" s="23" t="str">
        <f aca="false">IFERROR(__xludf.dummyfunction("REGEXREPLACE(Q71,""\D"",)"),"")</f>
        <v/>
      </c>
      <c r="V71" s="23"/>
      <c r="W71" s="23" t="s">
        <v>156</v>
      </c>
    </row>
    <row r="72" customFormat="false" ht="23.85" hidden="false" customHeight="false" outlineLevel="0" collapsed="false">
      <c r="A72" s="16" t="n">
        <f aca="false">A71+1</f>
        <v>69</v>
      </c>
      <c r="B72" s="17" t="str">
        <f aca="false">O72</f>
        <v>Kit 100 horas de célula</v>
      </c>
      <c r="C72" s="17"/>
      <c r="D72" s="24" t="s">
        <v>20</v>
      </c>
      <c r="E72" s="18" t="n">
        <f aca="false">Q72</f>
        <v>6</v>
      </c>
      <c r="F72" s="19" t="n">
        <f aca="false">R72</f>
        <v>1950</v>
      </c>
      <c r="G72" s="19" t="n">
        <f aca="false">F72*E72</f>
        <v>11700</v>
      </c>
      <c r="H72" s="20" t="n">
        <f aca="false">F72-F72*$B$1</f>
        <v>1950</v>
      </c>
      <c r="I72" s="20" t="n">
        <f aca="false">H72*E72</f>
        <v>11700</v>
      </c>
      <c r="J72" s="20"/>
      <c r="M72" s="21"/>
      <c r="N72" s="21" t="n">
        <v>69</v>
      </c>
      <c r="O72" s="21" t="s">
        <v>157</v>
      </c>
      <c r="P72" s="21" t="s">
        <v>22</v>
      </c>
      <c r="Q72" s="21" t="n">
        <v>6</v>
      </c>
      <c r="R72" s="22" t="n">
        <v>1950</v>
      </c>
      <c r="S72" s="22" t="n">
        <v>11700</v>
      </c>
      <c r="T72" s="23"/>
      <c r="U72" s="23" t="str">
        <f aca="false">IFERROR(__xludf.dummyfunction("REGEXREPLACE(Q72,""\D"",)"),"")</f>
        <v/>
      </c>
      <c r="V72" s="23"/>
      <c r="W72" s="23" t="s">
        <v>158</v>
      </c>
    </row>
    <row r="73" customFormat="false" ht="23.85" hidden="false" customHeight="false" outlineLevel="0" collapsed="false">
      <c r="A73" s="16" t="n">
        <f aca="false">A72+1</f>
        <v>70</v>
      </c>
      <c r="B73" s="17" t="str">
        <f aca="false">O73</f>
        <v>Kit 200 horas de célula</v>
      </c>
      <c r="C73" s="17"/>
      <c r="D73" s="17" t="s">
        <v>20</v>
      </c>
      <c r="E73" s="18" t="n">
        <f aca="false">Q73</f>
        <v>6</v>
      </c>
      <c r="F73" s="19" t="n">
        <f aca="false">R73</f>
        <v>2200</v>
      </c>
      <c r="G73" s="19" t="n">
        <f aca="false">F73*E73</f>
        <v>13200</v>
      </c>
      <c r="H73" s="20" t="n">
        <f aca="false">F73-F73*$B$1</f>
        <v>2200</v>
      </c>
      <c r="I73" s="20" t="n">
        <f aca="false">H73*E73</f>
        <v>13200</v>
      </c>
      <c r="J73" s="20"/>
      <c r="M73" s="21"/>
      <c r="N73" s="21" t="n">
        <v>70</v>
      </c>
      <c r="O73" s="21" t="s">
        <v>159</v>
      </c>
      <c r="P73" s="21" t="s">
        <v>22</v>
      </c>
      <c r="Q73" s="21" t="n">
        <v>6</v>
      </c>
      <c r="R73" s="22" t="n">
        <v>2200</v>
      </c>
      <c r="S73" s="22" t="n">
        <v>13200</v>
      </c>
      <c r="T73" s="23"/>
      <c r="U73" s="23" t="str">
        <f aca="false">IFERROR(__xludf.dummyfunction("REGEXREPLACE(Q73,""\D"",)"),"")</f>
        <v/>
      </c>
      <c r="V73" s="23"/>
      <c r="W73" s="23" t="s">
        <v>160</v>
      </c>
    </row>
    <row r="74" customFormat="false" ht="23.85" hidden="false" customHeight="false" outlineLevel="0" collapsed="false">
      <c r="A74" s="16" t="n">
        <f aca="false">A73+1</f>
        <v>71</v>
      </c>
      <c r="B74" s="17" t="str">
        <f aca="false">O74</f>
        <v>Kit 300 horas de célula</v>
      </c>
      <c r="C74" s="17"/>
      <c r="D74" s="17" t="s">
        <v>20</v>
      </c>
      <c r="E74" s="18" t="n">
        <f aca="false">Q74</f>
        <v>6</v>
      </c>
      <c r="F74" s="19" t="n">
        <f aca="false">R74</f>
        <v>2000</v>
      </c>
      <c r="G74" s="19" t="n">
        <f aca="false">F74*E74</f>
        <v>12000</v>
      </c>
      <c r="H74" s="20" t="n">
        <f aca="false">F74-F74*$B$1</f>
        <v>2000</v>
      </c>
      <c r="I74" s="20" t="n">
        <f aca="false">H74*E74</f>
        <v>12000</v>
      </c>
      <c r="J74" s="20"/>
      <c r="M74" s="21"/>
      <c r="N74" s="21" t="n">
        <v>71</v>
      </c>
      <c r="O74" s="21" t="s">
        <v>161</v>
      </c>
      <c r="P74" s="21" t="s">
        <v>22</v>
      </c>
      <c r="Q74" s="21" t="n">
        <v>6</v>
      </c>
      <c r="R74" s="22" t="n">
        <v>2000</v>
      </c>
      <c r="S74" s="22" t="n">
        <v>12000</v>
      </c>
      <c r="T74" s="23"/>
      <c r="U74" s="23" t="str">
        <f aca="false">IFERROR(__xludf.dummyfunction("REGEXREPLACE(Q74,""\D"",)"),"")</f>
        <v/>
      </c>
      <c r="V74" s="23"/>
      <c r="W74" s="23" t="s">
        <v>162</v>
      </c>
    </row>
    <row r="75" customFormat="false" ht="13.8" hidden="false" customHeight="false" outlineLevel="0" collapsed="false">
      <c r="A75" s="16" t="n">
        <f aca="false">A74+1</f>
        <v>72</v>
      </c>
      <c r="B75" s="17" t="str">
        <f aca="false">O75</f>
        <v>Antena VHF</v>
      </c>
      <c r="C75" s="17"/>
      <c r="D75" s="17" t="s">
        <v>20</v>
      </c>
      <c r="E75" s="18" t="n">
        <f aca="false">Q75</f>
        <v>2</v>
      </c>
      <c r="F75" s="19" t="n">
        <f aca="false">R75</f>
        <v>3487</v>
      </c>
      <c r="G75" s="19" t="n">
        <f aca="false">F75*E75</f>
        <v>6974</v>
      </c>
      <c r="H75" s="20" t="n">
        <f aca="false">F75-F75*$B$1</f>
        <v>3487</v>
      </c>
      <c r="I75" s="20" t="n">
        <f aca="false">H75*E75</f>
        <v>6974</v>
      </c>
      <c r="J75" s="20"/>
      <c r="M75" s="21"/>
      <c r="N75" s="21" t="n">
        <v>72</v>
      </c>
      <c r="O75" s="21" t="s">
        <v>163</v>
      </c>
      <c r="P75" s="21" t="s">
        <v>22</v>
      </c>
      <c r="Q75" s="21" t="n">
        <v>2</v>
      </c>
      <c r="R75" s="22" t="n">
        <v>3487</v>
      </c>
      <c r="S75" s="22" t="n">
        <v>6974</v>
      </c>
      <c r="T75" s="23"/>
      <c r="U75" s="23" t="str">
        <f aca="false">IFERROR(__xludf.dummyfunction("REGEXREPLACE(Q75,""\D"",)"),"")</f>
        <v/>
      </c>
      <c r="V75" s="23"/>
      <c r="W75" s="23" t="s">
        <v>164</v>
      </c>
    </row>
    <row r="76" customFormat="false" ht="23.85" hidden="false" customHeight="false" outlineLevel="0" collapsed="false">
      <c r="A76" s="16" t="n">
        <f aca="false">A75+1</f>
        <v>73</v>
      </c>
      <c r="B76" s="17" t="str">
        <f aca="false">O76</f>
        <v>Kit de juntas do Hopper</v>
      </c>
      <c r="C76" s="17"/>
      <c r="D76" s="17" t="s">
        <v>20</v>
      </c>
      <c r="E76" s="18" t="n">
        <f aca="false">Q76</f>
        <v>2</v>
      </c>
      <c r="F76" s="19" t="n">
        <f aca="false">R76</f>
        <v>17154.48</v>
      </c>
      <c r="G76" s="19" t="n">
        <f aca="false">F76*E76</f>
        <v>34308.96</v>
      </c>
      <c r="H76" s="20" t="n">
        <f aca="false">F76-F76*$B$1</f>
        <v>17154.48</v>
      </c>
      <c r="I76" s="20" t="n">
        <f aca="false">H76*E76</f>
        <v>34308.96</v>
      </c>
      <c r="J76" s="20"/>
      <c r="M76" s="21"/>
      <c r="N76" s="21" t="n">
        <v>73</v>
      </c>
      <c r="O76" s="21" t="s">
        <v>165</v>
      </c>
      <c r="P76" s="21" t="s">
        <v>22</v>
      </c>
      <c r="Q76" s="21" t="n">
        <v>2</v>
      </c>
      <c r="R76" s="22" t="n">
        <v>17154.48</v>
      </c>
      <c r="S76" s="22" t="n">
        <v>34308.96</v>
      </c>
      <c r="T76" s="23"/>
      <c r="U76" s="23" t="str">
        <f aca="false">IFERROR(__xludf.dummyfunction("REGEXREPLACE(Q76,""\D"",)"),"")</f>
        <v/>
      </c>
      <c r="V76" s="23"/>
      <c r="W76" s="23" t="s">
        <v>166</v>
      </c>
    </row>
    <row r="77" customFormat="false" ht="23.85" hidden="false" customHeight="false" outlineLevel="0" collapsed="false">
      <c r="A77" s="16" t="n">
        <f aca="false">A76+1</f>
        <v>74</v>
      </c>
      <c r="B77" s="17" t="str">
        <f aca="false">O77</f>
        <v>Bateria do ELT</v>
      </c>
      <c r="C77" s="17"/>
      <c r="D77" s="17" t="s">
        <v>20</v>
      </c>
      <c r="E77" s="18" t="n">
        <f aca="false">Q77</f>
        <v>2</v>
      </c>
      <c r="F77" s="19" t="n">
        <f aca="false">R77</f>
        <v>5151.84</v>
      </c>
      <c r="G77" s="19" t="n">
        <f aca="false">F77*E77</f>
        <v>10303.68</v>
      </c>
      <c r="H77" s="20" t="n">
        <f aca="false">F77-F77*$B$1</f>
        <v>5151.84</v>
      </c>
      <c r="I77" s="20" t="n">
        <f aca="false">H77*E77</f>
        <v>10303.68</v>
      </c>
      <c r="J77" s="20"/>
      <c r="M77" s="21"/>
      <c r="N77" s="21" t="n">
        <v>74</v>
      </c>
      <c r="O77" s="21" t="s">
        <v>167</v>
      </c>
      <c r="P77" s="21" t="s">
        <v>22</v>
      </c>
      <c r="Q77" s="21" t="n">
        <v>2</v>
      </c>
      <c r="R77" s="22" t="n">
        <v>5151.84</v>
      </c>
      <c r="S77" s="22" t="n">
        <v>10303.68</v>
      </c>
      <c r="T77" s="23"/>
      <c r="U77" s="23" t="str">
        <f aca="false">IFERROR(__xludf.dummyfunction("REGEXREPLACE(Q77,""\D"",)"),"")</f>
        <v/>
      </c>
      <c r="V77" s="23"/>
      <c r="W77" s="23" t="s">
        <v>168</v>
      </c>
    </row>
    <row r="78" customFormat="false" ht="15.75" hidden="false" customHeight="true" outlineLevel="0" collapsed="false">
      <c r="A78" s="9" t="s">
        <v>169</v>
      </c>
      <c r="B78" s="9"/>
      <c r="C78" s="9"/>
      <c r="D78" s="9"/>
      <c r="E78" s="9"/>
      <c r="F78" s="9"/>
      <c r="G78" s="9"/>
      <c r="H78" s="9"/>
      <c r="I78" s="9"/>
      <c r="J78" s="9"/>
      <c r="M78" s="21"/>
    </row>
    <row r="79" customFormat="false" ht="35.05" hidden="false" customHeight="true" outlineLevel="0" collapsed="false">
      <c r="A79" s="13" t="s">
        <v>5</v>
      </c>
      <c r="B79" s="14" t="s">
        <v>6</v>
      </c>
      <c r="C79" s="14"/>
      <c r="D79" s="14" t="s">
        <v>7</v>
      </c>
      <c r="E79" s="14" t="s">
        <v>8</v>
      </c>
      <c r="F79" s="14" t="s">
        <v>9</v>
      </c>
      <c r="G79" s="14" t="s">
        <v>10</v>
      </c>
      <c r="H79" s="14" t="s">
        <v>11</v>
      </c>
      <c r="I79" s="14" t="s">
        <v>12</v>
      </c>
      <c r="J79" s="14"/>
      <c r="N79" s="11" t="s">
        <v>13</v>
      </c>
      <c r="O79" s="11" t="s">
        <v>5</v>
      </c>
      <c r="P79" s="11" t="s">
        <v>14</v>
      </c>
      <c r="Q79" s="11" t="s">
        <v>15</v>
      </c>
      <c r="R79" s="11" t="s">
        <v>16</v>
      </c>
      <c r="S79" s="11" t="s">
        <v>170</v>
      </c>
      <c r="T79" s="11" t="s">
        <v>19</v>
      </c>
      <c r="U79" s="15" t="s">
        <v>19</v>
      </c>
    </row>
    <row r="80" customFormat="false" ht="23.85" hidden="false" customHeight="true" outlineLevel="0" collapsed="false">
      <c r="A80" s="25" t="n">
        <f aca="false">A77+1</f>
        <v>75</v>
      </c>
      <c r="B80" s="17" t="s">
        <v>171</v>
      </c>
      <c r="C80" s="17"/>
      <c r="D80" s="17" t="s">
        <v>20</v>
      </c>
      <c r="E80" s="18" t="n">
        <f aca="false">R80</f>
        <v>1</v>
      </c>
      <c r="F80" s="26" t="n">
        <f aca="false">S80</f>
        <v>2450</v>
      </c>
      <c r="G80" s="19" t="n">
        <f aca="false">F80*E80</f>
        <v>2450</v>
      </c>
      <c r="H80" s="20" t="n">
        <f aca="false">F80-F80*$B$1</f>
        <v>2450</v>
      </c>
      <c r="I80" s="20" t="n">
        <f aca="false">H80*E80</f>
        <v>2450</v>
      </c>
      <c r="J80" s="20"/>
      <c r="N80" s="21" t="n">
        <v>1</v>
      </c>
      <c r="O80" s="21" t="n">
        <v>75</v>
      </c>
      <c r="P80" s="21" t="s">
        <v>172</v>
      </c>
      <c r="Q80" s="21" t="s">
        <v>173</v>
      </c>
      <c r="R80" s="21" t="n">
        <v>1</v>
      </c>
      <c r="S80" s="22" t="n">
        <v>2450</v>
      </c>
      <c r="T80" s="22" t="n">
        <v>2450</v>
      </c>
      <c r="U80" s="23" t="s">
        <v>174</v>
      </c>
    </row>
    <row r="81" customFormat="false" ht="23.85" hidden="false" customHeight="true" outlineLevel="0" collapsed="false">
      <c r="A81" s="25" t="n">
        <f aca="false">A80+1</f>
        <v>76</v>
      </c>
      <c r="B81" s="17" t="s">
        <v>175</v>
      </c>
      <c r="C81" s="17"/>
      <c r="D81" s="17" t="s">
        <v>20</v>
      </c>
      <c r="E81" s="18" t="n">
        <f aca="false">R81</f>
        <v>1</v>
      </c>
      <c r="F81" s="26" t="n">
        <f aca="false">S81</f>
        <v>2500</v>
      </c>
      <c r="G81" s="19" t="n">
        <f aca="false">F81*E81</f>
        <v>2500</v>
      </c>
      <c r="H81" s="20" t="n">
        <f aca="false">F81-F81*$B$1</f>
        <v>2500</v>
      </c>
      <c r="I81" s="20" t="n">
        <f aca="false">H81*E81</f>
        <v>2500</v>
      </c>
      <c r="J81" s="20"/>
      <c r="N81" s="21"/>
      <c r="O81" s="21" t="n">
        <v>76</v>
      </c>
      <c r="P81" s="21" t="s">
        <v>176</v>
      </c>
      <c r="Q81" s="21" t="s">
        <v>173</v>
      </c>
      <c r="R81" s="21" t="n">
        <v>1</v>
      </c>
      <c r="S81" s="22" t="n">
        <v>2500</v>
      </c>
      <c r="T81" s="22" t="n">
        <v>2500</v>
      </c>
      <c r="U81" s="23" t="s">
        <v>177</v>
      </c>
    </row>
    <row r="82" customFormat="false" ht="23.85" hidden="false" customHeight="true" outlineLevel="0" collapsed="false">
      <c r="A82" s="25" t="n">
        <f aca="false">A81+1</f>
        <v>77</v>
      </c>
      <c r="B82" s="17" t="s">
        <v>178</v>
      </c>
      <c r="C82" s="17"/>
      <c r="D82" s="17" t="s">
        <v>20</v>
      </c>
      <c r="E82" s="18" t="n">
        <f aca="false">R82</f>
        <v>1</v>
      </c>
      <c r="F82" s="26" t="n">
        <f aca="false">S82</f>
        <v>3800</v>
      </c>
      <c r="G82" s="19" t="n">
        <f aca="false">F82*E82</f>
        <v>3800</v>
      </c>
      <c r="H82" s="20" t="n">
        <f aca="false">F82-F82*$B$1</f>
        <v>3800</v>
      </c>
      <c r="I82" s="20" t="n">
        <f aca="false">H82*E82</f>
        <v>3800</v>
      </c>
      <c r="J82" s="20"/>
      <c r="N82" s="21"/>
      <c r="O82" s="21" t="n">
        <v>77</v>
      </c>
      <c r="P82" s="21" t="s">
        <v>179</v>
      </c>
      <c r="Q82" s="21" t="s">
        <v>173</v>
      </c>
      <c r="R82" s="21" t="n">
        <v>1</v>
      </c>
      <c r="S82" s="22" t="n">
        <v>3800</v>
      </c>
      <c r="T82" s="22" t="n">
        <v>3800</v>
      </c>
      <c r="U82" s="23" t="s">
        <v>180</v>
      </c>
    </row>
    <row r="83" customFormat="false" ht="23.85" hidden="false" customHeight="true" outlineLevel="0" collapsed="false">
      <c r="A83" s="25" t="n">
        <f aca="false">A82+1</f>
        <v>78</v>
      </c>
      <c r="B83" s="17" t="s">
        <v>181</v>
      </c>
      <c r="C83" s="17"/>
      <c r="D83" s="17" t="s">
        <v>20</v>
      </c>
      <c r="E83" s="18" t="n">
        <f aca="false">R83</f>
        <v>1</v>
      </c>
      <c r="F83" s="26" t="n">
        <f aca="false">S83</f>
        <v>4150</v>
      </c>
      <c r="G83" s="19" t="n">
        <f aca="false">F83*E83</f>
        <v>4150</v>
      </c>
      <c r="H83" s="20" t="n">
        <f aca="false">F83-F83*$B$1</f>
        <v>4150</v>
      </c>
      <c r="I83" s="20" t="n">
        <f aca="false">H83*E83</f>
        <v>4150</v>
      </c>
      <c r="J83" s="20"/>
      <c r="N83" s="21"/>
      <c r="O83" s="21" t="n">
        <v>78</v>
      </c>
      <c r="P83" s="21" t="s">
        <v>182</v>
      </c>
      <c r="Q83" s="21" t="s">
        <v>173</v>
      </c>
      <c r="R83" s="21" t="n">
        <v>1</v>
      </c>
      <c r="S83" s="22" t="n">
        <v>4150</v>
      </c>
      <c r="T83" s="22" t="n">
        <v>4150</v>
      </c>
      <c r="U83" s="23" t="s">
        <v>183</v>
      </c>
    </row>
    <row r="84" customFormat="false" ht="23.85" hidden="false" customHeight="true" outlineLevel="0" collapsed="false">
      <c r="A84" s="25" t="n">
        <f aca="false">A83+1</f>
        <v>79</v>
      </c>
      <c r="B84" s="17" t="s">
        <v>184</v>
      </c>
      <c r="C84" s="17"/>
      <c r="D84" s="17" t="s">
        <v>20</v>
      </c>
      <c r="E84" s="18" t="n">
        <f aca="false">R84</f>
        <v>1</v>
      </c>
      <c r="F84" s="26" t="n">
        <f aca="false">S84</f>
        <v>68500</v>
      </c>
      <c r="G84" s="19" t="n">
        <f aca="false">F84*E84</f>
        <v>68500</v>
      </c>
      <c r="H84" s="20" t="n">
        <f aca="false">F84-F84*$B$1</f>
        <v>68500</v>
      </c>
      <c r="I84" s="20" t="n">
        <f aca="false">H84*E84</f>
        <v>68500</v>
      </c>
      <c r="J84" s="20"/>
      <c r="N84" s="21"/>
      <c r="O84" s="21" t="n">
        <v>79</v>
      </c>
      <c r="P84" s="21" t="s">
        <v>185</v>
      </c>
      <c r="Q84" s="21" t="s">
        <v>173</v>
      </c>
      <c r="R84" s="21" t="n">
        <v>1</v>
      </c>
      <c r="S84" s="22" t="n">
        <v>68500</v>
      </c>
      <c r="T84" s="22" t="n">
        <v>68500</v>
      </c>
      <c r="U84" s="23" t="s">
        <v>186</v>
      </c>
    </row>
    <row r="85" customFormat="false" ht="35.05" hidden="false" customHeight="true" outlineLevel="0" collapsed="false">
      <c r="A85" s="25" t="n">
        <f aca="false">A84+1</f>
        <v>80</v>
      </c>
      <c r="B85" s="17" t="s">
        <v>187</v>
      </c>
      <c r="C85" s="17"/>
      <c r="D85" s="17" t="s">
        <v>20</v>
      </c>
      <c r="E85" s="18" t="n">
        <f aca="false">R85</f>
        <v>1</v>
      </c>
      <c r="F85" s="26" t="n">
        <f aca="false">S85</f>
        <v>40000</v>
      </c>
      <c r="G85" s="19" t="n">
        <f aca="false">F85*E85</f>
        <v>40000</v>
      </c>
      <c r="H85" s="20" t="n">
        <f aca="false">F85-F85*$B$1</f>
        <v>40000</v>
      </c>
      <c r="I85" s="20" t="n">
        <f aca="false">H85*E85</f>
        <v>40000</v>
      </c>
      <c r="J85" s="20"/>
      <c r="N85" s="21"/>
      <c r="O85" s="21" t="n">
        <v>80</v>
      </c>
      <c r="P85" s="21" t="s">
        <v>188</v>
      </c>
      <c r="Q85" s="21" t="s">
        <v>173</v>
      </c>
      <c r="R85" s="21" t="n">
        <v>1</v>
      </c>
      <c r="S85" s="22" t="n">
        <v>40000</v>
      </c>
      <c r="T85" s="22" t="n">
        <v>40000</v>
      </c>
      <c r="U85" s="23" t="s">
        <v>189</v>
      </c>
    </row>
    <row r="86" customFormat="false" ht="46.25" hidden="false" customHeight="true" outlineLevel="0" collapsed="false">
      <c r="A86" s="25" t="n">
        <f aca="false">A85+1</f>
        <v>81</v>
      </c>
      <c r="B86" s="17" t="s">
        <v>190</v>
      </c>
      <c r="C86" s="17"/>
      <c r="D86" s="17" t="s">
        <v>20</v>
      </c>
      <c r="E86" s="18" t="n">
        <f aca="false">R86</f>
        <v>1</v>
      </c>
      <c r="F86" s="26" t="n">
        <f aca="false">S86</f>
        <v>7102</v>
      </c>
      <c r="G86" s="27" t="n">
        <f aca="false">F86*E86</f>
        <v>7102</v>
      </c>
      <c r="H86" s="20" t="n">
        <f aca="false">F86-F86*$B$1</f>
        <v>7102</v>
      </c>
      <c r="I86" s="20" t="n">
        <f aca="false">H86*E86</f>
        <v>7102</v>
      </c>
      <c r="J86" s="20"/>
      <c r="N86" s="21"/>
      <c r="O86" s="21" t="n">
        <v>81</v>
      </c>
      <c r="P86" s="21" t="s">
        <v>191</v>
      </c>
      <c r="Q86" s="21" t="s">
        <v>173</v>
      </c>
      <c r="R86" s="21" t="n">
        <v>1</v>
      </c>
      <c r="S86" s="22" t="n">
        <v>7102</v>
      </c>
      <c r="T86" s="22" t="n">
        <v>7102</v>
      </c>
      <c r="U86" s="23" t="s">
        <v>192</v>
      </c>
    </row>
    <row r="87" customFormat="false" ht="23.85" hidden="false" customHeight="true" outlineLevel="0" collapsed="false">
      <c r="A87" s="25" t="n">
        <f aca="false">A86+1</f>
        <v>82</v>
      </c>
      <c r="B87" s="17" t="s">
        <v>193</v>
      </c>
      <c r="C87" s="17"/>
      <c r="D87" s="17" t="s">
        <v>20</v>
      </c>
      <c r="E87" s="18" t="n">
        <f aca="false">R87</f>
        <v>1</v>
      </c>
      <c r="F87" s="26" t="n">
        <f aca="false">S87</f>
        <v>900</v>
      </c>
      <c r="G87" s="27" t="n">
        <f aca="false">F87*E87</f>
        <v>900</v>
      </c>
      <c r="H87" s="20" t="n">
        <f aca="false">F87-F87*$B$1</f>
        <v>900</v>
      </c>
      <c r="I87" s="20" t="n">
        <f aca="false">H87*E87</f>
        <v>900</v>
      </c>
      <c r="J87" s="20"/>
      <c r="N87" s="21"/>
      <c r="O87" s="21" t="n">
        <v>82</v>
      </c>
      <c r="P87" s="21" t="s">
        <v>194</v>
      </c>
      <c r="Q87" s="21" t="s">
        <v>173</v>
      </c>
      <c r="R87" s="21" t="n">
        <v>1</v>
      </c>
      <c r="S87" s="22" t="n">
        <v>900</v>
      </c>
      <c r="T87" s="22" t="n">
        <v>900</v>
      </c>
      <c r="U87" s="23" t="s">
        <v>195</v>
      </c>
    </row>
    <row r="88" customFormat="false" ht="35.05" hidden="false" customHeight="true" outlineLevel="0" collapsed="false">
      <c r="A88" s="25" t="n">
        <f aca="false">A87+1</f>
        <v>83</v>
      </c>
      <c r="B88" s="17" t="s">
        <v>196</v>
      </c>
      <c r="C88" s="17"/>
      <c r="D88" s="17" t="s">
        <v>20</v>
      </c>
      <c r="E88" s="18" t="n">
        <f aca="false">R88</f>
        <v>1</v>
      </c>
      <c r="F88" s="26" t="n">
        <f aca="false">S88</f>
        <v>6150</v>
      </c>
      <c r="G88" s="27" t="n">
        <f aca="false">F88*E88</f>
        <v>6150</v>
      </c>
      <c r="H88" s="20" t="n">
        <f aca="false">F88-F88*$B$1</f>
        <v>6150</v>
      </c>
      <c r="I88" s="20" t="n">
        <f aca="false">H88*E88</f>
        <v>6150</v>
      </c>
      <c r="J88" s="20"/>
      <c r="N88" s="21"/>
      <c r="O88" s="21" t="n">
        <v>83</v>
      </c>
      <c r="P88" s="21" t="s">
        <v>197</v>
      </c>
      <c r="Q88" s="21" t="s">
        <v>173</v>
      </c>
      <c r="R88" s="21" t="n">
        <v>1</v>
      </c>
      <c r="S88" s="22" t="n">
        <v>6150</v>
      </c>
      <c r="T88" s="22" t="n">
        <v>6150</v>
      </c>
      <c r="U88" s="23" t="s">
        <v>198</v>
      </c>
    </row>
    <row r="89" customFormat="false" ht="35.05" hidden="false" customHeight="true" outlineLevel="0" collapsed="false">
      <c r="A89" s="25" t="n">
        <f aca="false">A88+1</f>
        <v>84</v>
      </c>
      <c r="B89" s="17" t="s">
        <v>199</v>
      </c>
      <c r="C89" s="17"/>
      <c r="D89" s="17" t="s">
        <v>20</v>
      </c>
      <c r="E89" s="18" t="n">
        <f aca="false">R89</f>
        <v>1</v>
      </c>
      <c r="F89" s="26" t="n">
        <f aca="false">S89</f>
        <v>210000</v>
      </c>
      <c r="G89" s="27" t="n">
        <f aca="false">F89*E89</f>
        <v>210000</v>
      </c>
      <c r="H89" s="20" t="n">
        <f aca="false">F89-F89*$B$1</f>
        <v>210000</v>
      </c>
      <c r="I89" s="20" t="n">
        <f aca="false">H89*E89</f>
        <v>210000</v>
      </c>
      <c r="J89" s="20"/>
      <c r="N89" s="21"/>
      <c r="O89" s="21" t="n">
        <v>84</v>
      </c>
      <c r="P89" s="21" t="s">
        <v>200</v>
      </c>
      <c r="Q89" s="21" t="s">
        <v>173</v>
      </c>
      <c r="R89" s="21" t="n">
        <v>1</v>
      </c>
      <c r="S89" s="22" t="n">
        <v>210000</v>
      </c>
      <c r="T89" s="22" t="n">
        <v>210000</v>
      </c>
      <c r="U89" s="23" t="s">
        <v>201</v>
      </c>
    </row>
    <row r="90" customFormat="false" ht="23.85" hidden="false" customHeight="true" outlineLevel="0" collapsed="false">
      <c r="A90" s="25" t="n">
        <f aca="false">A89+1</f>
        <v>85</v>
      </c>
      <c r="B90" s="17" t="s">
        <v>202</v>
      </c>
      <c r="C90" s="17"/>
      <c r="D90" s="17" t="s">
        <v>20</v>
      </c>
      <c r="E90" s="18" t="n">
        <f aca="false">R90</f>
        <v>12</v>
      </c>
      <c r="F90" s="26" t="n">
        <f aca="false">S90</f>
        <v>5000</v>
      </c>
      <c r="G90" s="27" t="n">
        <f aca="false">F90*E90</f>
        <v>60000</v>
      </c>
      <c r="H90" s="20" t="n">
        <f aca="false">F90-F90*$B$1</f>
        <v>5000</v>
      </c>
      <c r="I90" s="20" t="n">
        <f aca="false">H90*E90</f>
        <v>60000</v>
      </c>
      <c r="J90" s="20"/>
      <c r="N90" s="21"/>
      <c r="O90" s="21" t="n">
        <v>85</v>
      </c>
      <c r="P90" s="21" t="s">
        <v>203</v>
      </c>
      <c r="Q90" s="21" t="s">
        <v>173</v>
      </c>
      <c r="R90" s="21" t="n">
        <v>12</v>
      </c>
      <c r="S90" s="22" t="n">
        <v>5000</v>
      </c>
      <c r="T90" s="22" t="n">
        <v>60000</v>
      </c>
      <c r="U90" s="23" t="s">
        <v>204</v>
      </c>
    </row>
    <row r="91" customFormat="false" ht="23.85" hidden="false" customHeight="true" outlineLevel="0" collapsed="false">
      <c r="A91" s="25" t="n">
        <f aca="false">A90+1</f>
        <v>86</v>
      </c>
      <c r="B91" s="17" t="s">
        <v>205</v>
      </c>
      <c r="C91" s="17"/>
      <c r="D91" s="17" t="s">
        <v>20</v>
      </c>
      <c r="E91" s="18" t="n">
        <f aca="false">R91</f>
        <v>2</v>
      </c>
      <c r="F91" s="26" t="n">
        <f aca="false">S91</f>
        <v>11880</v>
      </c>
      <c r="G91" s="27" t="n">
        <f aca="false">F91*E91</f>
        <v>23760</v>
      </c>
      <c r="H91" s="20" t="n">
        <f aca="false">F91-F91*$B$1</f>
        <v>11880</v>
      </c>
      <c r="I91" s="20" t="n">
        <f aca="false">H91*E91</f>
        <v>23760</v>
      </c>
      <c r="J91" s="20"/>
      <c r="N91" s="21"/>
      <c r="O91" s="21" t="n">
        <v>86</v>
      </c>
      <c r="P91" s="21" t="s">
        <v>206</v>
      </c>
      <c r="Q91" s="21" t="s">
        <v>173</v>
      </c>
      <c r="R91" s="21" t="n">
        <v>2</v>
      </c>
      <c r="S91" s="22" t="n">
        <v>11880</v>
      </c>
      <c r="T91" s="22" t="n">
        <v>23760</v>
      </c>
      <c r="U91" s="23" t="s">
        <v>207</v>
      </c>
    </row>
    <row r="92" customFormat="false" ht="35.05" hidden="false" customHeight="true" outlineLevel="0" collapsed="false">
      <c r="A92" s="25" t="n">
        <f aca="false">A91+1</f>
        <v>87</v>
      </c>
      <c r="B92" s="17" t="s">
        <v>208</v>
      </c>
      <c r="C92" s="17"/>
      <c r="D92" s="17" t="s">
        <v>20</v>
      </c>
      <c r="E92" s="18" t="n">
        <f aca="false">R92</f>
        <v>6</v>
      </c>
      <c r="F92" s="26" t="n">
        <f aca="false">S92</f>
        <v>17910</v>
      </c>
      <c r="G92" s="27" t="n">
        <f aca="false">F92*E92</f>
        <v>107460</v>
      </c>
      <c r="H92" s="20" t="n">
        <f aca="false">F92-F92*$B$1</f>
        <v>17910</v>
      </c>
      <c r="I92" s="20" t="n">
        <f aca="false">H92*E92</f>
        <v>107460</v>
      </c>
      <c r="J92" s="20"/>
      <c r="N92" s="21"/>
      <c r="O92" s="21" t="n">
        <v>87</v>
      </c>
      <c r="P92" s="21" t="s">
        <v>209</v>
      </c>
      <c r="Q92" s="21" t="s">
        <v>173</v>
      </c>
      <c r="R92" s="21" t="n">
        <v>6</v>
      </c>
      <c r="S92" s="22" t="n">
        <v>17910</v>
      </c>
      <c r="T92" s="22" t="n">
        <v>107460</v>
      </c>
      <c r="U92" s="23" t="s">
        <v>210</v>
      </c>
    </row>
    <row r="93" customFormat="false" ht="68.65" hidden="false" customHeight="true" outlineLevel="0" collapsed="false">
      <c r="A93" s="25" t="n">
        <f aca="false">A92+1</f>
        <v>88</v>
      </c>
      <c r="B93" s="17" t="s">
        <v>211</v>
      </c>
      <c r="C93" s="17"/>
      <c r="D93" s="17" t="s">
        <v>20</v>
      </c>
      <c r="E93" s="18" t="n">
        <f aca="false">R93</f>
        <v>6</v>
      </c>
      <c r="F93" s="26" t="n">
        <f aca="false">S93</f>
        <v>23391.33</v>
      </c>
      <c r="G93" s="27" t="n">
        <f aca="false">F93*E93</f>
        <v>140347.98</v>
      </c>
      <c r="H93" s="20" t="n">
        <f aca="false">F93-F93*$B$1</f>
        <v>23391.33</v>
      </c>
      <c r="I93" s="20" t="n">
        <f aca="false">H93*E93</f>
        <v>140347.98</v>
      </c>
      <c r="J93" s="20"/>
      <c r="N93" s="21"/>
      <c r="O93" s="21" t="n">
        <v>88</v>
      </c>
      <c r="P93" s="21" t="s">
        <v>212</v>
      </c>
      <c r="Q93" s="21" t="s">
        <v>173</v>
      </c>
      <c r="R93" s="21" t="n">
        <v>6</v>
      </c>
      <c r="S93" s="22" t="n">
        <v>23391.33</v>
      </c>
      <c r="T93" s="22" t="n">
        <v>140347.98</v>
      </c>
      <c r="U93" s="23" t="s">
        <v>213</v>
      </c>
    </row>
    <row r="94" customFormat="false" ht="23.85" hidden="false" customHeight="true" outlineLevel="0" collapsed="false">
      <c r="A94" s="25" t="n">
        <f aca="false">A93+1</f>
        <v>89</v>
      </c>
      <c r="B94" s="17" t="s">
        <v>214</v>
      </c>
      <c r="C94" s="17"/>
      <c r="D94" s="17" t="s">
        <v>20</v>
      </c>
      <c r="E94" s="18" t="n">
        <f aca="false">R94</f>
        <v>6</v>
      </c>
      <c r="F94" s="26" t="n">
        <f aca="false">S94</f>
        <v>5500</v>
      </c>
      <c r="G94" s="27" t="n">
        <f aca="false">F94*E94</f>
        <v>33000</v>
      </c>
      <c r="H94" s="20" t="n">
        <f aca="false">F94-F94*$B$1</f>
        <v>5500</v>
      </c>
      <c r="I94" s="20" t="n">
        <f aca="false">H94*E94</f>
        <v>33000</v>
      </c>
      <c r="J94" s="20"/>
      <c r="N94" s="21"/>
      <c r="O94" s="21" t="n">
        <v>89</v>
      </c>
      <c r="P94" s="21" t="s">
        <v>215</v>
      </c>
      <c r="Q94" s="21" t="s">
        <v>173</v>
      </c>
      <c r="R94" s="21" t="n">
        <v>6</v>
      </c>
      <c r="S94" s="22" t="n">
        <v>5500</v>
      </c>
      <c r="T94" s="22" t="n">
        <v>33000</v>
      </c>
      <c r="U94" s="23" t="s">
        <v>216</v>
      </c>
    </row>
    <row r="95" customFormat="false" ht="68.65" hidden="false" customHeight="true" outlineLevel="0" collapsed="false">
      <c r="A95" s="25" t="n">
        <f aca="false">A94+1</f>
        <v>90</v>
      </c>
      <c r="B95" s="17" t="s">
        <v>217</v>
      </c>
      <c r="C95" s="17"/>
      <c r="D95" s="17" t="s">
        <v>20</v>
      </c>
      <c r="E95" s="18" t="n">
        <f aca="false">R95</f>
        <v>1</v>
      </c>
      <c r="F95" s="26" t="n">
        <f aca="false">S95</f>
        <v>470</v>
      </c>
      <c r="G95" s="28" t="n">
        <f aca="false">F95*E95</f>
        <v>470</v>
      </c>
      <c r="H95" s="20" t="n">
        <f aca="false">F95-F95*$B$1</f>
        <v>470</v>
      </c>
      <c r="I95" s="20" t="n">
        <f aca="false">H95*E95</f>
        <v>470</v>
      </c>
      <c r="J95" s="20"/>
      <c r="N95" s="21"/>
      <c r="O95" s="21" t="n">
        <v>90</v>
      </c>
      <c r="P95" s="21" t="s">
        <v>218</v>
      </c>
      <c r="Q95" s="21" t="s">
        <v>173</v>
      </c>
      <c r="R95" s="21" t="n">
        <v>1</v>
      </c>
      <c r="S95" s="22" t="n">
        <v>470</v>
      </c>
      <c r="T95" s="22" t="n">
        <v>470</v>
      </c>
      <c r="U95" s="23" t="s">
        <v>219</v>
      </c>
    </row>
    <row r="96" customFormat="false" ht="46.25" hidden="false" customHeight="true" outlineLevel="0" collapsed="false">
      <c r="A96" s="16" t="n">
        <f aca="false">A95+1</f>
        <v>91</v>
      </c>
      <c r="B96" s="16" t="s">
        <v>220</v>
      </c>
      <c r="C96" s="16"/>
      <c r="D96" s="16" t="s">
        <v>20</v>
      </c>
      <c r="E96" s="29" t="n">
        <f aca="false">R96</f>
        <v>3</v>
      </c>
      <c r="F96" s="26" t="n">
        <f aca="false">S96</f>
        <v>2450</v>
      </c>
      <c r="G96" s="30" t="n">
        <f aca="false">F96*E96</f>
        <v>7350</v>
      </c>
      <c r="H96" s="20" t="n">
        <f aca="false">F96-F96*$B$1</f>
        <v>2450</v>
      </c>
      <c r="I96" s="20" t="n">
        <f aca="false">H96*E96</f>
        <v>7350</v>
      </c>
      <c r="J96" s="20"/>
      <c r="N96" s="21"/>
      <c r="O96" s="21" t="n">
        <v>91</v>
      </c>
      <c r="P96" s="21" t="s">
        <v>221</v>
      </c>
      <c r="Q96" s="21" t="s">
        <v>173</v>
      </c>
      <c r="R96" s="21" t="n">
        <v>3</v>
      </c>
      <c r="S96" s="22" t="n">
        <v>2450</v>
      </c>
      <c r="T96" s="22" t="n">
        <v>7350</v>
      </c>
      <c r="U96" s="23" t="s">
        <v>222</v>
      </c>
    </row>
    <row r="97" customFormat="false" ht="13.8" hidden="false" customHeight="false" outlineLevel="0" collapsed="false">
      <c r="A97" s="31"/>
      <c r="B97" s="32"/>
      <c r="C97" s="32"/>
      <c r="D97" s="31"/>
      <c r="E97" s="33"/>
      <c r="F97" s="34"/>
      <c r="G97" s="35"/>
      <c r="H97" s="36"/>
      <c r="I97" s="36"/>
      <c r="J97" s="36"/>
    </row>
    <row r="98" customFormat="false" ht="13.8" hidden="false" customHeight="false" outlineLevel="0" collapsed="false">
      <c r="A98" s="31"/>
      <c r="B98" s="32"/>
      <c r="C98" s="32"/>
      <c r="D98" s="31"/>
      <c r="E98" s="33"/>
      <c r="F98" s="34"/>
      <c r="G98" s="35"/>
      <c r="H98" s="36"/>
      <c r="I98" s="36"/>
      <c r="J98" s="36"/>
    </row>
    <row r="99" customFormat="false" ht="13.8" hidden="false" customHeight="false" outlineLevel="0" collapsed="false">
      <c r="A99" s="31"/>
      <c r="B99" s="32"/>
      <c r="C99" s="32"/>
      <c r="D99" s="31"/>
      <c r="E99" s="33"/>
      <c r="F99" s="34"/>
      <c r="G99" s="35"/>
      <c r="H99" s="36"/>
      <c r="I99" s="36"/>
      <c r="J99" s="36"/>
    </row>
    <row r="100" customFormat="false" ht="13.8" hidden="false" customHeight="false" outlineLevel="0" collapsed="false">
      <c r="A100" s="31"/>
      <c r="B100" s="32"/>
      <c r="C100" s="32"/>
      <c r="D100" s="31"/>
      <c r="E100" s="33"/>
      <c r="F100" s="34"/>
      <c r="G100" s="35"/>
      <c r="H100" s="36"/>
      <c r="I100" s="36"/>
      <c r="J100" s="36"/>
    </row>
    <row r="101" customFormat="false" ht="13.8" hidden="false" customHeight="false" outlineLevel="0" collapsed="false">
      <c r="A101" s="31"/>
      <c r="B101" s="32"/>
      <c r="C101" s="32"/>
      <c r="D101" s="31"/>
      <c r="E101" s="33"/>
      <c r="F101" s="34"/>
      <c r="G101" s="35"/>
      <c r="H101" s="36"/>
      <c r="I101" s="36"/>
      <c r="J101" s="36"/>
    </row>
    <row r="102" customFormat="false" ht="13.8" hidden="false" customHeight="false" outlineLevel="0" collapsed="false">
      <c r="A102" s="31"/>
      <c r="B102" s="32"/>
      <c r="C102" s="32"/>
      <c r="D102" s="31"/>
      <c r="E102" s="33"/>
      <c r="F102" s="34"/>
      <c r="G102" s="35"/>
      <c r="H102" s="36"/>
      <c r="I102" s="36"/>
      <c r="J102" s="36"/>
    </row>
    <row r="103" customFormat="false" ht="13.8" hidden="false" customHeight="false" outlineLevel="0" collapsed="false">
      <c r="A103" s="31"/>
      <c r="B103" s="32"/>
      <c r="C103" s="32"/>
      <c r="D103" s="31"/>
      <c r="E103" s="33"/>
      <c r="F103" s="34"/>
      <c r="G103" s="35"/>
      <c r="H103" s="36"/>
      <c r="I103" s="36"/>
      <c r="J103" s="36"/>
    </row>
    <row r="104" customFormat="false" ht="13.8" hidden="false" customHeight="false" outlineLevel="0" collapsed="false">
      <c r="A104" s="31"/>
      <c r="B104" s="32"/>
      <c r="C104" s="32"/>
      <c r="D104" s="31"/>
      <c r="E104" s="33"/>
      <c r="F104" s="34"/>
      <c r="G104" s="35"/>
      <c r="H104" s="36"/>
      <c r="I104" s="36"/>
      <c r="J104" s="36"/>
    </row>
    <row r="105" customFormat="false" ht="13.8" hidden="false" customHeight="false" outlineLevel="0" collapsed="false">
      <c r="A105" s="31"/>
      <c r="B105" s="32"/>
      <c r="C105" s="32"/>
      <c r="D105" s="31"/>
      <c r="E105" s="33"/>
      <c r="F105" s="34"/>
      <c r="G105" s="35"/>
      <c r="H105" s="36"/>
      <c r="I105" s="36"/>
      <c r="J105" s="36"/>
    </row>
    <row r="106" customFormat="false" ht="13.8" hidden="false" customHeight="false" outlineLevel="0" collapsed="false">
      <c r="A106" s="31"/>
      <c r="B106" s="32"/>
      <c r="C106" s="32"/>
      <c r="D106" s="31"/>
      <c r="E106" s="33"/>
      <c r="F106" s="34"/>
      <c r="G106" s="35"/>
      <c r="H106" s="36"/>
      <c r="I106" s="36"/>
      <c r="J106" s="36"/>
    </row>
    <row r="107" customFormat="false" ht="13.8" hidden="false" customHeight="false" outlineLevel="0" collapsed="false">
      <c r="A107" s="31"/>
      <c r="B107" s="32"/>
      <c r="C107" s="32"/>
      <c r="D107" s="31"/>
      <c r="E107" s="33"/>
      <c r="F107" s="34"/>
      <c r="G107" s="35"/>
      <c r="H107" s="36"/>
      <c r="I107" s="36"/>
      <c r="J107" s="36"/>
    </row>
    <row r="108" customFormat="false" ht="13.8" hidden="false" customHeight="false" outlineLevel="0" collapsed="false">
      <c r="A108" s="31"/>
      <c r="B108" s="32"/>
      <c r="C108" s="32"/>
      <c r="D108" s="31"/>
      <c r="E108" s="33"/>
      <c r="F108" s="34"/>
      <c r="G108" s="35"/>
      <c r="H108" s="36"/>
      <c r="I108" s="36"/>
      <c r="J108" s="36"/>
    </row>
    <row r="109" customFormat="false" ht="13.8" hidden="false" customHeight="false" outlineLevel="0" collapsed="false">
      <c r="A109" s="31"/>
      <c r="B109" s="32"/>
      <c r="C109" s="32"/>
      <c r="D109" s="31"/>
      <c r="E109" s="33"/>
      <c r="F109" s="34"/>
      <c r="G109" s="37"/>
      <c r="H109" s="38"/>
      <c r="I109" s="38"/>
      <c r="J109" s="38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</row>
    <row r="110" customFormat="false" ht="19.7" hidden="false" customHeight="false" outlineLevel="0" collapsed="false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customFormat="false" ht="13.8" hidden="false" customHeight="false" outlineLevel="0" collapsed="false">
      <c r="A111" s="41"/>
      <c r="B111" s="42"/>
      <c r="C111" s="42"/>
      <c r="D111" s="41"/>
      <c r="E111" s="41"/>
      <c r="F111" s="41"/>
      <c r="G111" s="41"/>
      <c r="H111" s="41"/>
      <c r="I111" s="41"/>
      <c r="J111" s="41"/>
    </row>
    <row r="112" customFormat="false" ht="13.8" hidden="false" customHeight="false" outlineLevel="0" collapsed="false">
      <c r="A112" s="31"/>
      <c r="B112" s="32"/>
      <c r="C112" s="32"/>
      <c r="D112" s="31"/>
      <c r="E112" s="33"/>
      <c r="F112" s="34"/>
      <c r="G112" s="35"/>
      <c r="H112" s="36"/>
      <c r="I112" s="36"/>
      <c r="J112" s="36"/>
    </row>
    <row r="113" customFormat="false" ht="13.8" hidden="false" customHeight="false" outlineLevel="0" collapsed="false">
      <c r="A113" s="31"/>
      <c r="B113" s="32"/>
      <c r="C113" s="32"/>
      <c r="D113" s="31"/>
      <c r="E113" s="33"/>
      <c r="F113" s="34"/>
      <c r="G113" s="35"/>
      <c r="H113" s="36"/>
      <c r="I113" s="36"/>
      <c r="J113" s="36"/>
    </row>
    <row r="114" customFormat="false" ht="13.8" hidden="false" customHeight="false" outlineLevel="0" collapsed="false">
      <c r="A114" s="43"/>
      <c r="B114" s="44"/>
      <c r="C114" s="44"/>
      <c r="D114" s="31"/>
      <c r="E114" s="45"/>
      <c r="F114" s="34"/>
      <c r="G114" s="35"/>
      <c r="H114" s="36"/>
      <c r="I114" s="36"/>
      <c r="J114" s="36"/>
    </row>
    <row r="115" customFormat="false" ht="13.8" hidden="false" customHeight="false" outlineLevel="0" collapsed="false">
      <c r="A115" s="31"/>
      <c r="B115" s="44"/>
      <c r="C115" s="44"/>
      <c r="D115" s="31"/>
      <c r="E115" s="45"/>
      <c r="F115" s="34"/>
      <c r="G115" s="35"/>
      <c r="H115" s="36"/>
      <c r="I115" s="36"/>
      <c r="J115" s="36"/>
    </row>
    <row r="116" customFormat="false" ht="13.8" hidden="false" customHeight="false" outlineLevel="0" collapsed="false">
      <c r="A116" s="31"/>
      <c r="B116" s="44"/>
      <c r="C116" s="44"/>
      <c r="D116" s="31"/>
      <c r="E116" s="45"/>
      <c r="F116" s="34"/>
      <c r="G116" s="35"/>
      <c r="H116" s="36"/>
      <c r="I116" s="36"/>
      <c r="J116" s="36"/>
    </row>
    <row r="117" customFormat="false" ht="13.8" hidden="false" customHeight="false" outlineLevel="0" collapsed="false">
      <c r="A117" s="43"/>
      <c r="B117" s="44"/>
      <c r="C117" s="44"/>
      <c r="D117" s="31"/>
      <c r="E117" s="45"/>
      <c r="F117" s="34"/>
      <c r="G117" s="35"/>
      <c r="H117" s="36"/>
      <c r="I117" s="36"/>
      <c r="J117" s="36"/>
    </row>
    <row r="118" customFormat="false" ht="13.8" hidden="false" customHeight="false" outlineLevel="0" collapsed="false">
      <c r="A118" s="31"/>
      <c r="B118" s="44"/>
      <c r="C118" s="44"/>
      <c r="D118" s="31"/>
      <c r="E118" s="45"/>
      <c r="F118" s="34"/>
      <c r="G118" s="35"/>
      <c r="H118" s="36"/>
      <c r="I118" s="36"/>
      <c r="J118" s="36"/>
    </row>
    <row r="119" customFormat="false" ht="13.8" hidden="false" customHeight="false" outlineLevel="0" collapsed="false">
      <c r="A119" s="31"/>
      <c r="B119" s="44"/>
      <c r="C119" s="44"/>
      <c r="D119" s="31"/>
      <c r="E119" s="45"/>
      <c r="F119" s="34"/>
      <c r="G119" s="35"/>
      <c r="H119" s="36"/>
      <c r="I119" s="36"/>
      <c r="J119" s="36"/>
    </row>
    <row r="120" customFormat="false" ht="13.8" hidden="false" customHeight="false" outlineLevel="0" collapsed="false">
      <c r="A120" s="43"/>
      <c r="B120" s="44"/>
      <c r="C120" s="44"/>
      <c r="D120" s="31"/>
      <c r="E120" s="45"/>
      <c r="F120" s="34"/>
      <c r="G120" s="35"/>
      <c r="H120" s="36"/>
      <c r="I120" s="36"/>
      <c r="J120" s="36"/>
    </row>
    <row r="121" customFormat="false" ht="13.8" hidden="false" customHeight="false" outlineLevel="0" collapsed="false">
      <c r="A121" s="31"/>
      <c r="B121" s="44"/>
      <c r="C121" s="44"/>
      <c r="D121" s="31"/>
      <c r="E121" s="45"/>
      <c r="F121" s="34"/>
      <c r="G121" s="35"/>
      <c r="H121" s="36"/>
      <c r="I121" s="36"/>
      <c r="J121" s="36"/>
    </row>
    <row r="122" customFormat="false" ht="13.8" hidden="false" customHeight="false" outlineLevel="0" collapsed="false">
      <c r="A122" s="31"/>
      <c r="B122" s="44"/>
      <c r="C122" s="44"/>
      <c r="D122" s="31"/>
      <c r="E122" s="45"/>
      <c r="F122" s="34"/>
      <c r="G122" s="35"/>
      <c r="H122" s="36"/>
      <c r="I122" s="36"/>
      <c r="J122" s="36"/>
    </row>
    <row r="123" customFormat="false" ht="13.8" hidden="false" customHeight="false" outlineLevel="0" collapsed="false">
      <c r="A123" s="43"/>
      <c r="B123" s="44"/>
      <c r="C123" s="44"/>
      <c r="D123" s="31"/>
      <c r="E123" s="45"/>
      <c r="F123" s="34"/>
      <c r="G123" s="35"/>
      <c r="H123" s="36"/>
      <c r="I123" s="36"/>
      <c r="J123" s="36"/>
    </row>
    <row r="124" customFormat="false" ht="13.8" hidden="false" customHeight="false" outlineLevel="0" collapsed="false">
      <c r="A124" s="31"/>
      <c r="B124" s="44"/>
      <c r="C124" s="44"/>
      <c r="D124" s="31"/>
      <c r="E124" s="45"/>
      <c r="F124" s="34"/>
      <c r="G124" s="35"/>
      <c r="H124" s="36"/>
      <c r="I124" s="36"/>
      <c r="J124" s="36"/>
    </row>
    <row r="125" customFormat="false" ht="13.8" hidden="false" customHeight="false" outlineLevel="0" collapsed="false">
      <c r="A125" s="31"/>
      <c r="B125" s="44"/>
      <c r="C125" s="44"/>
      <c r="D125" s="31"/>
      <c r="E125" s="45"/>
      <c r="F125" s="34"/>
      <c r="G125" s="35"/>
      <c r="H125" s="36"/>
      <c r="I125" s="36"/>
      <c r="J125" s="36"/>
    </row>
    <row r="126" customFormat="false" ht="13.8" hidden="false" customHeight="false" outlineLevel="0" collapsed="false">
      <c r="A126" s="43"/>
      <c r="B126" s="44"/>
      <c r="C126" s="44"/>
      <c r="D126" s="31"/>
      <c r="E126" s="45"/>
      <c r="F126" s="34"/>
      <c r="G126" s="35"/>
      <c r="H126" s="36"/>
      <c r="I126" s="36"/>
      <c r="J126" s="36"/>
    </row>
    <row r="127" customFormat="false" ht="13.8" hidden="false" customHeight="false" outlineLevel="0" collapsed="false">
      <c r="A127" s="31"/>
      <c r="B127" s="44"/>
      <c r="C127" s="44"/>
      <c r="D127" s="31"/>
      <c r="E127" s="45"/>
      <c r="F127" s="34"/>
      <c r="G127" s="35"/>
      <c r="H127" s="36"/>
      <c r="I127" s="36"/>
      <c r="J127" s="36"/>
    </row>
    <row r="128" customFormat="false" ht="13.8" hidden="false" customHeight="false" outlineLevel="0" collapsed="false">
      <c r="A128" s="43"/>
      <c r="B128" s="44"/>
      <c r="C128" s="44"/>
      <c r="D128" s="31"/>
      <c r="E128" s="45"/>
      <c r="F128" s="34"/>
      <c r="G128" s="35"/>
      <c r="H128" s="36"/>
      <c r="I128" s="36"/>
      <c r="J128" s="36"/>
    </row>
    <row r="129" customFormat="false" ht="19.7" hidden="false" customHeight="false" outlineLevel="0" collapsed="false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customFormat="false" ht="13.8" hidden="false" customHeight="false" outlineLevel="0" collapsed="false">
      <c r="A130" s="41"/>
      <c r="B130" s="42"/>
      <c r="C130" s="42"/>
      <c r="D130" s="41"/>
      <c r="E130" s="41"/>
      <c r="F130" s="41"/>
      <c r="G130" s="41"/>
      <c r="H130" s="41"/>
      <c r="I130" s="41"/>
      <c r="J130" s="41"/>
    </row>
    <row r="131" customFormat="false" ht="13.8" hidden="false" customHeight="false" outlineLevel="0" collapsed="false">
      <c r="A131" s="43"/>
      <c r="B131" s="44"/>
      <c r="C131" s="44"/>
      <c r="D131" s="31"/>
      <c r="E131" s="45"/>
      <c r="F131" s="34"/>
      <c r="G131" s="35"/>
      <c r="H131" s="36"/>
      <c r="I131" s="36"/>
      <c r="J131" s="36"/>
    </row>
    <row r="132" customFormat="false" ht="13.8" hidden="false" customHeight="false" outlineLevel="0" collapsed="false">
      <c r="A132" s="43"/>
      <c r="B132" s="44"/>
      <c r="C132" s="44"/>
      <c r="D132" s="31"/>
      <c r="E132" s="45"/>
      <c r="F132" s="34"/>
      <c r="G132" s="35"/>
      <c r="H132" s="36"/>
      <c r="I132" s="36"/>
      <c r="J132" s="36"/>
    </row>
    <row r="133" customFormat="false" ht="13.8" hidden="false" customHeight="false" outlineLevel="0" collapsed="false">
      <c r="A133" s="43"/>
      <c r="B133" s="44"/>
      <c r="C133" s="44"/>
      <c r="D133" s="31"/>
      <c r="E133" s="45"/>
      <c r="F133" s="34"/>
      <c r="G133" s="35"/>
      <c r="H133" s="36"/>
      <c r="I133" s="36"/>
      <c r="J133" s="36"/>
    </row>
    <row r="134" customFormat="false" ht="13.8" hidden="false" customHeight="false" outlineLevel="0" collapsed="false">
      <c r="A134" s="43"/>
      <c r="B134" s="44"/>
      <c r="C134" s="44"/>
      <c r="D134" s="31"/>
      <c r="E134" s="45"/>
      <c r="F134" s="34"/>
      <c r="G134" s="35"/>
      <c r="H134" s="36"/>
      <c r="I134" s="36"/>
      <c r="J134" s="36"/>
    </row>
    <row r="135" customFormat="false" ht="13.8" hidden="false" customHeight="false" outlineLevel="0" collapsed="false">
      <c r="A135" s="46"/>
      <c r="B135" s="46"/>
      <c r="C135" s="46"/>
      <c r="D135" s="46"/>
      <c r="E135" s="47"/>
      <c r="F135" s="46"/>
      <c r="G135" s="46"/>
      <c r="H135" s="46"/>
      <c r="I135" s="46"/>
      <c r="J135" s="46"/>
    </row>
    <row r="136" customFormat="false" ht="13.8" hidden="false" customHeight="false" outlineLevel="0" collapsed="false">
      <c r="A136" s="46"/>
      <c r="B136" s="46"/>
      <c r="C136" s="46"/>
      <c r="D136" s="46"/>
      <c r="E136" s="47"/>
      <c r="F136" s="46"/>
      <c r="G136" s="46"/>
      <c r="H136" s="46"/>
      <c r="I136" s="46"/>
      <c r="J136" s="46"/>
    </row>
    <row r="137" customFormat="false" ht="13.8" hidden="false" customHeight="false" outlineLevel="0" collapsed="false">
      <c r="A137" s="46"/>
      <c r="B137" s="46"/>
      <c r="C137" s="46"/>
      <c r="D137" s="46"/>
      <c r="E137" s="47"/>
      <c r="F137" s="46"/>
      <c r="G137" s="46"/>
      <c r="H137" s="46"/>
      <c r="I137" s="46"/>
      <c r="J137" s="46"/>
    </row>
    <row r="138" customFormat="false" ht="13.8" hidden="false" customHeight="false" outlineLevel="0" collapsed="false">
      <c r="A138" s="46"/>
      <c r="B138" s="46"/>
      <c r="C138" s="46"/>
      <c r="D138" s="46"/>
      <c r="E138" s="47"/>
      <c r="F138" s="46"/>
      <c r="G138" s="46"/>
      <c r="H138" s="46"/>
      <c r="I138" s="46"/>
      <c r="J138" s="46"/>
    </row>
    <row r="139" customFormat="false" ht="13.8" hidden="false" customHeight="false" outlineLevel="0" collapsed="false">
      <c r="A139" s="46"/>
      <c r="B139" s="46"/>
      <c r="C139" s="46"/>
      <c r="D139" s="46"/>
      <c r="E139" s="47"/>
      <c r="F139" s="46"/>
      <c r="G139" s="46"/>
      <c r="H139" s="46"/>
      <c r="I139" s="46"/>
      <c r="J139" s="46"/>
    </row>
    <row r="140" customFormat="false" ht="13.8" hidden="false" customHeight="false" outlineLevel="0" collapsed="false">
      <c r="A140" s="46"/>
      <c r="B140" s="46"/>
      <c r="C140" s="46"/>
      <c r="D140" s="46"/>
      <c r="E140" s="48"/>
      <c r="F140" s="46"/>
      <c r="G140" s="46"/>
      <c r="H140" s="46"/>
      <c r="I140" s="46"/>
      <c r="J140" s="46"/>
    </row>
    <row r="141" customFormat="false" ht="13.8" hidden="false" customHeight="false" outlineLevel="0" collapsed="false">
      <c r="A141" s="46"/>
      <c r="B141" s="46"/>
      <c r="C141" s="46"/>
      <c r="D141" s="46"/>
      <c r="E141" s="48"/>
      <c r="F141" s="46"/>
      <c r="G141" s="46"/>
      <c r="H141" s="46"/>
      <c r="I141" s="46"/>
      <c r="J141" s="46"/>
    </row>
    <row r="142" customFormat="false" ht="13.8" hidden="false" customHeight="false" outlineLevel="0" collapsed="false">
      <c r="A142" s="46"/>
      <c r="B142" s="46"/>
      <c r="C142" s="46"/>
      <c r="D142" s="46"/>
      <c r="E142" s="48"/>
      <c r="F142" s="46"/>
      <c r="G142" s="46"/>
      <c r="H142" s="46"/>
      <c r="I142" s="46"/>
      <c r="J142" s="46"/>
    </row>
    <row r="143" customFormat="false" ht="13.8" hidden="false" customHeight="false" outlineLevel="0" collapsed="false">
      <c r="A143" s="46"/>
      <c r="B143" s="46"/>
      <c r="C143" s="46"/>
      <c r="D143" s="46"/>
      <c r="E143" s="48"/>
      <c r="F143" s="46"/>
      <c r="G143" s="46"/>
      <c r="H143" s="46"/>
      <c r="I143" s="46"/>
      <c r="J143" s="46"/>
    </row>
    <row r="144" customFormat="false" ht="13.8" hidden="false" customHeight="false" outlineLevel="0" collapsed="false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customFormat="false" ht="13.8" hidden="false" customHeight="false" outlineLevel="0" collapsed="false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customFormat="false" ht="13.8" hidden="false" customHeight="false" outlineLevel="0" collapsed="false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customFormat="false" ht="13.8" hidden="false" customHeight="false" outlineLevel="0" collapsed="false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customFormat="false" ht="13.8" hidden="false" customHeight="false" outlineLevel="0" collapsed="false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customFormat="false" ht="13.8" hidden="false" customHeight="false" outlineLevel="0" collapsed="false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customFormat="false" ht="13.8" hidden="false" customHeight="false" outlineLevel="0" collapsed="false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customFormat="false" ht="13.8" hidden="false" customHeight="false" outlineLevel="0" collapsed="false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customFormat="false" ht="13.8" hidden="false" customHeight="false" outlineLevel="0" collapsed="false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customFormat="false" ht="13.8" hidden="false" customHeight="false" outlineLevel="0" collapsed="false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customFormat="false" ht="13.8" hidden="false" customHeight="false" outlineLevel="0" collapsed="false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customFormat="false" ht="13.8" hidden="false" customHeight="false" outlineLevel="0" collapsed="false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customFormat="false" ht="13.8" hidden="false" customHeight="false" outlineLevel="0" collapsed="false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customFormat="false" ht="13.8" hidden="false" customHeight="false" outlineLevel="0" collapsed="false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customFormat="false" ht="13.8" hidden="false" customHeight="false" outlineLevel="0" collapsed="false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customFormat="false" ht="13.8" hidden="false" customHeight="false" outlineLevel="0" collapsed="false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customFormat="false" ht="13.8" hidden="false" customHeight="false" outlineLevel="0" collapsed="false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customFormat="false" ht="13.8" hidden="false" customHeight="false" outlineLevel="0" collapsed="false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customFormat="false" ht="13.8" hidden="false" customHeight="false" outlineLevel="0" collapsed="false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customFormat="false" ht="13.8" hidden="false" customHeight="false" outlineLevel="0" collapsed="false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customFormat="false" ht="13.8" hidden="false" customHeight="false" outlineLevel="0" collapsed="false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customFormat="false" ht="13.8" hidden="false" customHeight="false" outlineLevel="0" collapsed="false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customFormat="false" ht="13.8" hidden="false" customHeight="false" outlineLevel="0" collapsed="false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customFormat="false" ht="13.8" hidden="false" customHeight="false" outlineLevel="0" collapsed="false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customFormat="false" ht="13.8" hidden="false" customHeight="false" outlineLevel="0" collapsed="false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customFormat="false" ht="13.8" hidden="false" customHeight="false" outlineLevel="0" collapsed="false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customFormat="false" ht="13.8" hidden="false" customHeight="false" outlineLevel="0" collapsed="false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customFormat="false" ht="13.8" hidden="false" customHeight="false" outlineLevel="0" collapsed="false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customFormat="false" ht="13.8" hidden="false" customHeight="false" outlineLevel="0" collapsed="false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customFormat="false" ht="13.8" hidden="false" customHeight="false" outlineLevel="0" collapsed="false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</sheetData>
  <mergeCells count="137">
    <mergeCell ref="A2:I2"/>
    <mergeCell ref="M2:S2"/>
    <mergeCell ref="B3:C3"/>
    <mergeCell ref="B4:C4"/>
    <mergeCell ref="M4:M78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A78:I78"/>
    <mergeCell ref="N78:U78"/>
    <mergeCell ref="B79:C79"/>
    <mergeCell ref="B80:C80"/>
    <mergeCell ref="N80:N96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A110:I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A129:I129"/>
    <mergeCell ref="B130:C130"/>
    <mergeCell ref="B131:C131"/>
    <mergeCell ref="B132:C132"/>
    <mergeCell ref="B133:C133"/>
    <mergeCell ref="B134:C1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2025-05-21T15:59:25Z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